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autoCompressPictures="0"/>
  <mc:AlternateContent xmlns:mc="http://schemas.openxmlformats.org/markup-compatibility/2006">
    <mc:Choice Requires="x15">
      <x15ac:absPath xmlns:x15ac="http://schemas.microsoft.com/office/spreadsheetml/2010/11/ac" url="J:\CORES\02 Service Centers\"/>
    </mc:Choice>
  </mc:AlternateContent>
  <bookViews>
    <workbookView minimized="1" xWindow="0" yWindow="0" windowWidth="28800" windowHeight="12615" tabRatio="883" activeTab="3"/>
  </bookViews>
  <sheets>
    <sheet name="INSTRUCTIONS" sheetId="42" r:id="rId1"/>
    <sheet name="1. General Information" sheetId="32" r:id="rId2"/>
    <sheet name="2. Rate Summary" sheetId="48" r:id="rId3"/>
    <sheet name="3. Service Fee Worksheet" sheetId="31" r:id="rId4"/>
    <sheet name="4. Usage" sheetId="45" r:id="rId5"/>
    <sheet name="5. Capital Equipment List" sheetId="46" r:id="rId6"/>
    <sheet name="6. Pass-Through Costs" sheetId="47" r:id="rId7"/>
  </sheets>
  <definedNames>
    <definedName name="_xlnm.Print_Titles" localSheetId="4">'4. Usage'!$1:$22</definedName>
    <definedName name="_xlnm.Print_Titles" localSheetId="5">'5. Capital Equipment List'!$1:$5</definedName>
    <definedName name="_xlnm.Print_Titles" localSheetId="6">'6. Pass-Through Costs'!$1:$5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7" i="46" l="1"/>
  <c r="H6" i="46"/>
  <c r="G30" i="31"/>
  <c r="G31" i="31"/>
  <c r="A2" i="46"/>
  <c r="A1" i="46"/>
  <c r="H15" i="46" l="1"/>
  <c r="J15" i="46" s="1"/>
  <c r="H14" i="46"/>
  <c r="J14" i="46" s="1"/>
  <c r="O9" i="31"/>
  <c r="C10" i="31"/>
  <c r="H97" i="31"/>
  <c r="J97" i="31"/>
  <c r="F97" i="31"/>
  <c r="K92" i="31"/>
  <c r="I92" i="31"/>
  <c r="G92" i="31"/>
  <c r="J7" i="46" l="1"/>
  <c r="J6" i="46"/>
  <c r="J10" i="46" l="1"/>
  <c r="J10" i="48"/>
  <c r="J9" i="48"/>
  <c r="J8" i="48"/>
  <c r="I10" i="48"/>
  <c r="I9" i="48"/>
  <c r="I8" i="48"/>
  <c r="H10" i="48"/>
  <c r="H9" i="48"/>
  <c r="H8" i="48"/>
  <c r="F10" i="48"/>
  <c r="K121" i="31"/>
  <c r="K122" i="31" s="1"/>
  <c r="I121" i="31"/>
  <c r="I122" i="31" s="1"/>
  <c r="G121" i="31"/>
  <c r="G122" i="31" s="1"/>
  <c r="Q8" i="48" s="1"/>
  <c r="K79" i="31"/>
  <c r="I79" i="31"/>
  <c r="G79" i="31"/>
  <c r="E91" i="31"/>
  <c r="E70" i="31"/>
  <c r="E68" i="31"/>
  <c r="I68" i="31"/>
  <c r="F9" i="48" s="1"/>
  <c r="G68" i="31"/>
  <c r="F8" i="48" s="1"/>
  <c r="K70" i="31"/>
  <c r="K73" i="31" s="1"/>
  <c r="I70" i="31"/>
  <c r="G9" i="48" s="1"/>
  <c r="G70" i="31"/>
  <c r="G8" i="48" s="1"/>
  <c r="J84" i="31"/>
  <c r="L10" i="48" s="1"/>
  <c r="H84" i="31"/>
  <c r="L9" i="48" s="1"/>
  <c r="F84" i="31"/>
  <c r="L8" i="48" s="1"/>
  <c r="J61" i="31"/>
  <c r="H61" i="31"/>
  <c r="F61" i="31"/>
  <c r="Q10" i="48" l="1"/>
  <c r="Q9" i="48"/>
  <c r="G10" i="48"/>
  <c r="I73" i="31"/>
  <c r="G73" i="31"/>
  <c r="D7" i="45" l="1"/>
  <c r="D13" i="45"/>
  <c r="D14" i="45" s="1"/>
  <c r="I26" i="45" s="1"/>
  <c r="C13" i="45"/>
  <c r="B13" i="45"/>
  <c r="K97" i="31" l="1"/>
  <c r="K61" i="31"/>
  <c r="K84" i="31"/>
  <c r="M10" i="48" s="1"/>
  <c r="A2" i="47"/>
  <c r="A1" i="47"/>
  <c r="A2" i="45"/>
  <c r="A1" i="45"/>
  <c r="A2" i="31"/>
  <c r="A1" i="31"/>
  <c r="A1" i="48"/>
  <c r="A2" i="48"/>
  <c r="C14" i="45" l="1"/>
  <c r="I25" i="45" s="1"/>
  <c r="I97" i="31" l="1"/>
  <c r="I84" i="31"/>
  <c r="M9" i="48" s="1"/>
  <c r="I61" i="31"/>
  <c r="B14" i="45"/>
  <c r="I24" i="45" s="1"/>
  <c r="G97" i="31" l="1"/>
  <c r="G84" i="31"/>
  <c r="M8" i="48" s="1"/>
  <c r="G61" i="31"/>
  <c r="D10" i="48"/>
  <c r="C10" i="48"/>
  <c r="B10" i="48"/>
  <c r="A10" i="48"/>
  <c r="B9" i="48"/>
  <c r="A9" i="48"/>
  <c r="D9" i="48"/>
  <c r="C9" i="48"/>
  <c r="D8" i="48" l="1"/>
  <c r="B8" i="48"/>
  <c r="C9" i="31"/>
  <c r="D9" i="31" s="1"/>
  <c r="D10" i="31"/>
  <c r="K22" i="31"/>
  <c r="K23" i="31"/>
  <c r="K30" i="31"/>
  <c r="K31" i="31"/>
  <c r="K44" i="31"/>
  <c r="K48" i="31"/>
  <c r="I22" i="31"/>
  <c r="I23" i="31"/>
  <c r="I30" i="31"/>
  <c r="I31" i="31"/>
  <c r="I44" i="31"/>
  <c r="I48" i="31"/>
  <c r="G22" i="31"/>
  <c r="G23" i="31"/>
  <c r="G44" i="31"/>
  <c r="G48" i="31"/>
  <c r="C8" i="48"/>
  <c r="A8" i="48"/>
  <c r="L9" i="31"/>
  <c r="G26" i="45"/>
  <c r="K26" i="45" s="1"/>
  <c r="L26" i="45" s="1"/>
  <c r="G25" i="45"/>
  <c r="K25" i="45" s="1"/>
  <c r="L25" i="45" s="1"/>
  <c r="G24" i="45"/>
  <c r="K24" i="45" s="1"/>
  <c r="L24" i="45" s="1"/>
  <c r="L48" i="31"/>
  <c r="L44" i="31"/>
  <c r="L31" i="31"/>
  <c r="L30" i="31"/>
  <c r="L23" i="31"/>
  <c r="L22" i="31"/>
  <c r="L10" i="31"/>
  <c r="K10" i="31" l="1"/>
  <c r="I10" i="31"/>
  <c r="G10" i="31"/>
  <c r="K9" i="31"/>
  <c r="I9" i="31"/>
  <c r="G9" i="31"/>
  <c r="K58" i="31" l="1"/>
  <c r="I58" i="31"/>
  <c r="E9" i="48" s="1"/>
  <c r="K9" i="48" s="1"/>
  <c r="G58" i="31"/>
  <c r="K81" i="31" l="1"/>
  <c r="E10" i="48"/>
  <c r="K10" i="48" s="1"/>
  <c r="G81" i="31"/>
  <c r="E8" i="48"/>
  <c r="K8" i="48" s="1"/>
  <c r="K62" i="31"/>
  <c r="N10" i="48" s="1"/>
  <c r="I81" i="31"/>
  <c r="I62" i="31"/>
  <c r="N9" i="48" s="1"/>
  <c r="K85" i="31"/>
  <c r="G62" i="31"/>
  <c r="N8" i="48" s="1"/>
  <c r="K108" i="31" l="1"/>
  <c r="K107" i="31"/>
  <c r="G94" i="31"/>
  <c r="I94" i="31"/>
  <c r="K94" i="31"/>
  <c r="I85" i="31"/>
  <c r="I98" i="31" l="1"/>
  <c r="O9" i="48" s="1"/>
  <c r="I125" i="31"/>
  <c r="K98" i="31"/>
  <c r="O10" i="48" s="1"/>
  <c r="K125" i="31"/>
  <c r="G98" i="31"/>
  <c r="G125" i="31"/>
  <c r="K109" i="31"/>
  <c r="K105" i="31"/>
  <c r="I104" i="31"/>
  <c r="I106" i="31"/>
  <c r="I109" i="31"/>
  <c r="I105" i="31"/>
  <c r="I107" i="31"/>
  <c r="I108" i="31"/>
  <c r="G85" i="31"/>
  <c r="K106" i="31" l="1"/>
  <c r="K104" i="31"/>
  <c r="G109" i="31"/>
  <c r="O8" i="48"/>
  <c r="G106" i="31"/>
  <c r="G104" i="31"/>
  <c r="G105" i="31"/>
  <c r="G108" i="31"/>
  <c r="G107" i="31"/>
</calcChain>
</file>

<file path=xl/sharedStrings.xml><?xml version="1.0" encoding="utf-8"?>
<sst xmlns="http://schemas.openxmlformats.org/spreadsheetml/2006/main" count="335" uniqueCount="227">
  <si>
    <t>Comments</t>
  </si>
  <si>
    <t>Total</t>
  </si>
  <si>
    <t>Role</t>
  </si>
  <si>
    <t>Name/Title</t>
  </si>
  <si>
    <t>Vendor</t>
  </si>
  <si>
    <t>Repairs</t>
  </si>
  <si>
    <t xml:space="preserve">Service Total </t>
  </si>
  <si>
    <t>Service Contracts</t>
  </si>
  <si>
    <t>List each service agreement separately.  Provide up-to-date documentation for each service agreement.</t>
  </si>
  <si>
    <t>Repair/Maintenance/Storage</t>
  </si>
  <si>
    <t>Basic Costs</t>
  </si>
  <si>
    <t>Minimum upcharge; fees may be higher.  Complete and execute a Research Services Agreement for all commercial users.</t>
  </si>
  <si>
    <t>SECTION 1: Background Information</t>
  </si>
  <si>
    <t>Usage</t>
  </si>
  <si>
    <t>B) Core Scientific Director</t>
  </si>
  <si>
    <t>Lab Supplies</t>
  </si>
  <si>
    <t>hour</t>
  </si>
  <si>
    <t>Name of Service Line</t>
  </si>
  <si>
    <t>Billing Unit of Measure (e.g. hourly, unit, etc.)</t>
  </si>
  <si>
    <t>Location of Service</t>
  </si>
  <si>
    <t>Hours of Operation</t>
  </si>
  <si>
    <t>Service Provided by Core Staff Members or User?</t>
  </si>
  <si>
    <t>Types of External Users</t>
  </si>
  <si>
    <r>
      <t xml:space="preserve">Will External User Have Physical Access to Core </t>
    </r>
    <r>
      <rPr>
        <b/>
        <u/>
        <sz val="10"/>
        <rFont val="Arial"/>
        <family val="2"/>
      </rPr>
      <t>Facility?</t>
    </r>
  </si>
  <si>
    <t>Stated Annual Salary</t>
  </si>
  <si>
    <t>Total Percent Effort on Core</t>
  </si>
  <si>
    <t>Total Fringe Benefit Cost</t>
  </si>
  <si>
    <t>Personnel Name - Title</t>
  </si>
  <si>
    <t>[Name] - [Faculty Title]</t>
  </si>
  <si>
    <t>[Name] - [Staff Title]</t>
  </si>
  <si>
    <t>Annual Contract Amount</t>
  </si>
  <si>
    <t>Total Percent Applicable to Core</t>
  </si>
  <si>
    <t>Instructions</t>
  </si>
  <si>
    <t>VU Asset Tag #</t>
  </si>
  <si>
    <t>Capital Equipment Depreciation</t>
  </si>
  <si>
    <t>Original Cost</t>
  </si>
  <si>
    <t>Life</t>
  </si>
  <si>
    <t>Annual Depreciation</t>
  </si>
  <si>
    <t>[Description of Capital Equipment 1]</t>
  </si>
  <si>
    <t>[Description of Capital Equipment 2]</t>
  </si>
  <si>
    <t>V9999991</t>
  </si>
  <si>
    <t>V9999992</t>
  </si>
  <si>
    <t>Provide justification for any cost deemed as normally indirect per Federal Uniform Guidance (e.g. office supplies, local telephone, clerical and administration support, etc.)</t>
  </si>
  <si>
    <t>Annual Cost</t>
  </si>
  <si>
    <t>SECTION 2: Core Leadership</t>
  </si>
  <si>
    <t>INSTRUCTIONS - refer to worksheet tabs</t>
  </si>
  <si>
    <r>
      <t xml:space="preserve">Complete the </t>
    </r>
    <r>
      <rPr>
        <b/>
        <sz val="10"/>
        <rFont val="Arial"/>
        <family val="2"/>
      </rPr>
      <t>General Information</t>
    </r>
    <r>
      <rPr>
        <sz val="10"/>
        <rFont val="Arial"/>
        <family val="2"/>
      </rPr>
      <t xml:space="preserve"> tab that will provide pertinent information regarding the Core.</t>
    </r>
  </si>
  <si>
    <t>Service Fee Worksheet</t>
  </si>
  <si>
    <t>Section 1:  Core Budget</t>
  </si>
  <si>
    <t>Total Cost To Provide This Service / Core Budget</t>
  </si>
  <si>
    <t>Full Time Regular - Federal</t>
  </si>
  <si>
    <t>Statutory (Part-time/Temporary/Supplemental)</t>
  </si>
  <si>
    <t>[Service Line 1]</t>
  </si>
  <si>
    <t>[Service Line 2]</t>
  </si>
  <si>
    <t>[Service Line 3]</t>
  </si>
  <si>
    <t>[Core Name]</t>
  </si>
  <si>
    <t>Service Line</t>
  </si>
  <si>
    <t>Summary of Prior Year Actual Usage Data</t>
  </si>
  <si>
    <t>Quantity</t>
  </si>
  <si>
    <t>Basis for Usage</t>
  </si>
  <si>
    <t>Internal</t>
  </si>
  <si>
    <t>VUMC</t>
  </si>
  <si>
    <t>Non-VUMC External Non-Profit</t>
  </si>
  <si>
    <t>For-Profit</t>
  </si>
  <si>
    <t>General Information</t>
  </si>
  <si>
    <t>Equipment Description</t>
  </si>
  <si>
    <t>Location</t>
  </si>
  <si>
    <t>Building</t>
  </si>
  <si>
    <t>Room</t>
  </si>
  <si>
    <t>Acquisition Date</t>
  </si>
  <si>
    <t>Depreciation amounts can be obtained from the Office of Contract and Grant Accounting once a listing of all assets (including tag #) related to the Core is received.  Depreciation expense should be reconciled to the fixed assets subledger.</t>
  </si>
  <si>
    <r>
      <rPr>
        <b/>
        <sz val="10"/>
        <rFont val="Arial"/>
        <family val="2"/>
      </rPr>
      <t>Capital Equipment List</t>
    </r>
    <r>
      <rPr>
        <sz val="10"/>
        <rFont val="Arial"/>
        <family val="2"/>
      </rPr>
      <t xml:space="preserve"> tab:  All assets utilized by the Core (regardless of funding source) must be listed on this worksheet.  There is an indicator on this worksheet to say whether the depreciation for that specific asset is included in the rates.  Depreciation amounts can be obtained from the Office of Contract and Grant Accounting once a listing of all assets (including tag #) related to the Core is received.  Depreciation expense should be reconciled to the fixed assets subledger.</t>
    </r>
  </si>
  <si>
    <t>Pass-Through Costs</t>
  </si>
  <si>
    <t>Item Description</t>
  </si>
  <si>
    <r>
      <rPr>
        <b/>
        <sz val="10"/>
        <rFont val="Arial"/>
        <family val="2"/>
      </rPr>
      <t xml:space="preserve">Pass-Through Costs </t>
    </r>
    <r>
      <rPr>
        <sz val="10"/>
        <rFont val="Arial"/>
        <family val="2"/>
      </rPr>
      <t>tab:  Provide a list of all pass-through items and costs to users.</t>
    </r>
  </si>
  <si>
    <t>%</t>
  </si>
  <si>
    <t>Total Salary and Fringe Benefits</t>
  </si>
  <si>
    <t/>
  </si>
  <si>
    <t>Check Allocation Percentages to Service Lines -  Should be 0.0%</t>
  </si>
  <si>
    <t>[Project Number]</t>
  </si>
  <si>
    <t>[Task #]</t>
  </si>
  <si>
    <t>Basis for Allocation Between Service Lines</t>
  </si>
  <si>
    <t>Estimated Effort on each Service</t>
  </si>
  <si>
    <t>Anticipated Usage</t>
  </si>
  <si>
    <t>Anticipated Need</t>
  </si>
  <si>
    <t>Last Year Actual %</t>
  </si>
  <si>
    <t>[Description of Service Contract 1]</t>
  </si>
  <si>
    <t>[Description of Service Contract 2]</t>
  </si>
  <si>
    <t>Total Asset Annual Depreciation</t>
  </si>
  <si>
    <t>Funding Source - CoA or Project/Task #</t>
  </si>
  <si>
    <t>Amount</t>
  </si>
  <si>
    <t>Item Adjusted</t>
  </si>
  <si>
    <t>Service Line Name</t>
  </si>
  <si>
    <t>Task #</t>
  </si>
  <si>
    <t>Rate Summary FY20XX</t>
  </si>
  <si>
    <t>Core Name</t>
  </si>
  <si>
    <t>Full Rate</t>
  </si>
  <si>
    <t>Project #</t>
  </si>
  <si>
    <t>Full Cost of Providing Service</t>
  </si>
  <si>
    <t>Usage Base</t>
  </si>
  <si>
    <t>Usage Analysis</t>
  </si>
  <si>
    <t>Change</t>
  </si>
  <si>
    <t>Variance</t>
  </si>
  <si>
    <t>Change %</t>
  </si>
  <si>
    <t>Explanation &lt;&gt; 20%</t>
  </si>
  <si>
    <t>Anticipate more downtime due to machine maintenance</t>
  </si>
  <si>
    <t>Total Subsidy</t>
  </si>
  <si>
    <t>Posted Internal Rate</t>
  </si>
  <si>
    <t>VUMC Rate to Investigator - Reflected in CORES/iLab</t>
  </si>
  <si>
    <t>C) Department Chair or Center Director</t>
  </si>
  <si>
    <t>D) Other (please specify)</t>
  </si>
  <si>
    <r>
      <t>A core lab typically has a staff member who manages the core (lab manager) and a faculty member who oversees scientific and strategic planning for the core (scientific director), under the direction of the Department Chair or Center Director.  A core may establish an advisory committee to advise on operational, scientific, and costing issues for the core.  Advisory committees (if established) is generally comprised of representative faculty who use (or will use) core services.</t>
    </r>
    <r>
      <rPr>
        <sz val="10"/>
        <color rgb="FFFF0000"/>
        <rFont val="Arial"/>
        <family val="2"/>
      </rPr>
      <t xml:space="preserve">   </t>
    </r>
  </si>
  <si>
    <t>A) Core Operations Manager/Lab Manager</t>
  </si>
  <si>
    <t>List the individuals for each role below as applicable</t>
  </si>
  <si>
    <t>Total Hours Available</t>
  </si>
  <si>
    <t>Less:  Non-Billable Hours</t>
  </si>
  <si>
    <t xml:space="preserve">     PTO</t>
  </si>
  <si>
    <t xml:space="preserve">     Holiday</t>
  </si>
  <si>
    <t xml:space="preserve">     Service Downtime</t>
  </si>
  <si>
    <t xml:space="preserve">          Total Non-Billable Hours</t>
  </si>
  <si>
    <t>Total Billable Hours</t>
  </si>
  <si>
    <t xml:space="preserve">     Other:_____________________</t>
  </si>
  <si>
    <t>Note:  Service Line 3 is a 7 days per week / 12 hour day operation.  Personnel not required</t>
  </si>
  <si>
    <t>Yes</t>
  </si>
  <si>
    <t>No</t>
  </si>
  <si>
    <t>Notes</t>
  </si>
  <si>
    <t>Depreciation Included in Rate?  If no, please explain in Notes</t>
  </si>
  <si>
    <t>Unit of Measure</t>
  </si>
  <si>
    <t>Total Cost</t>
  </si>
  <si>
    <t>Base Price Each (Excluding External Markup)</t>
  </si>
  <si>
    <t>Scholarship:</t>
  </si>
  <si>
    <t>Federal Funding:</t>
  </si>
  <si>
    <t>Direct Charge Support of Core Operation:</t>
  </si>
  <si>
    <t>Anticipated Usage should match Usage tab</t>
  </si>
  <si>
    <t>Surplus from Prior Fiscal Year</t>
  </si>
  <si>
    <t>Surplus from Prior Fiscal Year:</t>
  </si>
  <si>
    <t>Total Reductions</t>
  </si>
  <si>
    <t>Total Percent Allocated</t>
  </si>
  <si>
    <t>Deficit from Prior Fiscal Year:</t>
  </si>
  <si>
    <t>Section 3:  External Rate Calculations</t>
  </si>
  <si>
    <t>Base Rate</t>
  </si>
  <si>
    <t>Markup %</t>
  </si>
  <si>
    <t>VUMC Invoice - 10% added and paid centrally within VUMC</t>
  </si>
  <si>
    <t>External Academic</t>
  </si>
  <si>
    <t>External NFP</t>
  </si>
  <si>
    <t>External FP</t>
  </si>
  <si>
    <t>VA</t>
  </si>
  <si>
    <t>Subidy %</t>
  </si>
  <si>
    <t>Total Additions</t>
  </si>
  <si>
    <t>Task Number</t>
  </si>
  <si>
    <t>C) Are similar services available elsewhere at Vanderbilt?    If yes, where?  Please explain how this core is/will be utilized differently from the other similar services offered.</t>
  </si>
  <si>
    <t>D) Will services be provided to external users?  If yes, please list below all types of external users:  VUMC, Other Academic Institutions, Other Non-Profits, or For Profit Businesses.</t>
  </si>
  <si>
    <t>Please Explain if Individuals Listed in A or B do not have any effort on the Core</t>
  </si>
  <si>
    <t>Category</t>
  </si>
  <si>
    <t>A) Provide list of service lines with related information (Service Lines should match Service Fee Worksheet)</t>
  </si>
  <si>
    <t>Scholarship</t>
  </si>
  <si>
    <t>Federal Funding</t>
  </si>
  <si>
    <t>Direct Charge Support of Core Operation</t>
  </si>
  <si>
    <t>Deficit from Prior Fiscal Year</t>
  </si>
  <si>
    <t>Subsidy</t>
  </si>
  <si>
    <t>Adjustments that Reduce the Rate</t>
  </si>
  <si>
    <t>Adjustment that Increases the Rate</t>
  </si>
  <si>
    <t>No Impact to Rate - Subsidy will be Applied as Used</t>
  </si>
  <si>
    <t>Name of Subsidy</t>
  </si>
  <si>
    <t>CoA or Project # to Charge</t>
  </si>
  <si>
    <t>Departmental Support Description</t>
  </si>
  <si>
    <r>
      <rPr>
        <b/>
        <sz val="10"/>
        <rFont val="Arial"/>
        <family val="2"/>
      </rPr>
      <t xml:space="preserve">Usage </t>
    </r>
    <r>
      <rPr>
        <sz val="10"/>
        <rFont val="Arial"/>
        <family val="2"/>
      </rPr>
      <t xml:space="preserve">tab:  Complete the billiable hours section </t>
    </r>
    <r>
      <rPr>
        <b/>
        <i/>
        <u/>
        <sz val="10"/>
        <rFont val="Arial"/>
        <family val="2"/>
      </rPr>
      <t>if the service is based on an hourly rate</t>
    </r>
    <r>
      <rPr>
        <sz val="10"/>
        <rFont val="Arial"/>
        <family val="2"/>
      </rPr>
      <t>.  Each service may have different billable hours depending on downtime of equipment and key personnel.  Provide a summary of actual usage from the most recent complete fiscal year.  If estimated usage within the Service Fee Worksheet is significantly different from prior year actual, please provide an explanation as to the anticipated difference.  If you have a new core with no past history, provide details about expected usage:  PI names, services and expected number to be completed in a 12 month period.</t>
    </r>
  </si>
  <si>
    <t>% Effort</t>
  </si>
  <si>
    <t>Individual(s) Funded</t>
  </si>
  <si>
    <t>VU Fringe Benefit 2019/2020</t>
  </si>
  <si>
    <t>% Used in the Core</t>
  </si>
  <si>
    <t>Core Annual Depreciation</t>
  </si>
  <si>
    <t>Section 2a:  Reductions to Full Rate For ALL Users</t>
  </si>
  <si>
    <t>Section 2b:  Additions to Full Rate For ALL Users</t>
  </si>
  <si>
    <t>Total Adjusted Cost To Provide This Service / Core Budget for ALL Users</t>
  </si>
  <si>
    <t>Anticipated Usage for Fy2020</t>
  </si>
  <si>
    <t>Surplus from FY2018</t>
  </si>
  <si>
    <t>Deficit from FY2018</t>
  </si>
  <si>
    <t>Anticipated Usage for FY2020</t>
  </si>
  <si>
    <t>FY2020</t>
  </si>
  <si>
    <t>FY2020 Full Rate</t>
  </si>
  <si>
    <t>Scholarship Name (please list separately)</t>
  </si>
  <si>
    <t>Grant Support (Project Number xxxxx - please list separately)</t>
  </si>
  <si>
    <t>Note:  If Markup % for External FP is higher than 60%, please adjust Markup % for External FP ONLY as appropriate.  Markup % must be applied consistently across all External FP users of the Core faciltiy.</t>
  </si>
  <si>
    <t>Subsidy Information - For INTERNAL Users ONLY - Subsidy % of individual charges will be processed against funding source provided</t>
  </si>
  <si>
    <t>Fy2020 Adjusted Rate for Internal Users</t>
  </si>
  <si>
    <t>Fy2020 Adjusted Full Rate for External Users</t>
  </si>
  <si>
    <t>Internal Users</t>
  </si>
  <si>
    <t>External Users</t>
  </si>
  <si>
    <t>Fy2020 Adjusted Full Rate for Internal Users</t>
  </si>
  <si>
    <t>Section 2c:  Additional Reductions to Adjusted Full Rate For Internal Users</t>
  </si>
  <si>
    <t>Adjusted Full Cost for Internal Users</t>
  </si>
  <si>
    <r>
      <rPr>
        <b/>
        <sz val="10"/>
        <rFont val="Arial"/>
        <family val="2"/>
      </rPr>
      <t>Rate Summary</t>
    </r>
    <r>
      <rPr>
        <sz val="10"/>
        <rFont val="Arial"/>
        <family val="2"/>
      </rPr>
      <t xml:space="preserve"> tab:  If additional columns were added to the Service Fee Worksheet tab for service lines, please add the appropriate lines/formulas to this worksheet.</t>
    </r>
  </si>
  <si>
    <t>FY2020 Anticipated Usage</t>
  </si>
  <si>
    <t>Billable Hour Calculation per Service Line - Please complete this section if service is based on an hourly rate</t>
  </si>
  <si>
    <t>Building Name</t>
  </si>
  <si>
    <t>Room Number</t>
  </si>
  <si>
    <t>Total should agree to total depreciation on Service Fee Worksheet</t>
  </si>
  <si>
    <t>V9999993</t>
  </si>
  <si>
    <t>Approval received to exclude asset from Core rates to keep rates competitive</t>
  </si>
  <si>
    <t>[Description of Capital Equipment 3]</t>
  </si>
  <si>
    <t>[Description of Capital Equipment 4]</t>
  </si>
  <si>
    <t>V9999994</t>
  </si>
  <si>
    <t>Asset Federally Funded</t>
  </si>
  <si>
    <t>Capital Equipment List for All Assets Used in the Core Facility</t>
  </si>
  <si>
    <t>Pricing Group</t>
  </si>
  <si>
    <t>Description</t>
  </si>
  <si>
    <t>Rate</t>
  </si>
  <si>
    <t>Markup</t>
  </si>
  <si>
    <t>All VU Users</t>
  </si>
  <si>
    <t>VUMC PI</t>
  </si>
  <si>
    <t>All VUMC Users - Rate to Investigator</t>
  </si>
  <si>
    <t>VUMC Invoice</t>
  </si>
  <si>
    <t>All VUMC Users - 10% added to total consolidated invoice and paid centrally within VUMC</t>
  </si>
  <si>
    <t>All external for-profit users</t>
  </si>
  <si>
    <t>Minimum of 60%</t>
  </si>
  <si>
    <t>Users with VA funding</t>
  </si>
  <si>
    <t>users rate will be split on the transaction and will charge the subsidy funding source and the user based on the appropriate</t>
  </si>
  <si>
    <t>subsidy percentage provided in the rate workbook.</t>
  </si>
  <si>
    <r>
      <rPr>
        <b/>
        <sz val="10"/>
        <rFont val="Arial"/>
        <family val="2"/>
      </rPr>
      <t>Service Fee Worksheet</t>
    </r>
    <r>
      <rPr>
        <sz val="10"/>
        <rFont val="Arial"/>
        <family val="2"/>
      </rPr>
      <t xml:space="preserve"> tab:  This worksheet tab is most commonly used for development of the Core budget and rate schedule.  Additional rows or columns may need to be added for additional service lines.In order to determine the total cost of operating this core, list </t>
    </r>
    <r>
      <rPr>
        <b/>
        <u/>
        <sz val="10"/>
        <rFont val="Arial"/>
        <family val="2"/>
      </rPr>
      <t>all</t>
    </r>
    <r>
      <rPr>
        <sz val="10"/>
        <rFont val="Arial"/>
        <family val="2"/>
      </rPr>
      <t xml:space="preserve"> expenses associated with providing each service regardless of funding source (Section 1).  Rates should be reduced for all users due to support received from a federal funding source or prior year surplus, a separate section is available to remove these costs from the rate calculation and provide the funding source (Section 2a).  If rates are to be increased due to a prior year deficit, a separate section is available to add these costs from the rate calculation and provide the funding source (Section 2b). Internal rates should be further reduced if a department directly supports a core facility via payment of core expenses (Section 2c).  A separate rate should be calculated for each service line.  Section 3 provides rates for external users.  See below for a description of pricing groups.                                                                                                             If an allocation of costs is made between service lines, please provide the basis for that allocation.  If a subsidy is available to internal users, please complete the subsidy information section below the rate calculations.  Be sure to write over or delete example data throughout the spreadsheet </t>
    </r>
    <r>
      <rPr>
        <i/>
        <sz val="10"/>
        <color rgb="FFFF0000"/>
        <rFont val="Arial"/>
        <family val="2"/>
      </rPr>
      <t>shown in red</t>
    </r>
    <r>
      <rPr>
        <sz val="10"/>
        <color rgb="FFFF0000"/>
        <rFont val="Arial"/>
        <family val="2"/>
      </rPr>
      <t xml:space="preserve"> </t>
    </r>
    <r>
      <rPr>
        <sz val="10"/>
        <rFont val="Arial"/>
        <family val="2"/>
      </rPr>
      <t>to avoid including in your rate calculation.</t>
    </r>
  </si>
  <si>
    <r>
      <t>Only</t>
    </r>
    <r>
      <rPr>
        <sz val="10"/>
        <color rgb="FF000000"/>
        <rFont val="Arial"/>
        <family val="2"/>
      </rPr>
      <t xml:space="preserve"> applies to Fisk/Meharry/TSU and Support of Core from Federal Grant</t>
    </r>
  </si>
  <si>
    <r>
      <t xml:space="preserve">All external not-for-profit users including academic and non-academic </t>
    </r>
    <r>
      <rPr>
        <b/>
        <u/>
        <sz val="10"/>
        <color rgb="FF000000"/>
        <rFont val="Arial"/>
        <family val="2"/>
      </rPr>
      <t>EXCEPT</t>
    </r>
    <r>
      <rPr>
        <sz val="10"/>
        <color rgb="FF000000"/>
        <rFont val="Arial"/>
        <family val="2"/>
      </rPr>
      <t xml:space="preserve"> for Fisk/Meharry/TSU and Support of Core from Federal Grant</t>
    </r>
  </si>
  <si>
    <r>
      <rPr>
        <b/>
        <sz val="10"/>
        <color rgb="FF000000"/>
        <rFont val="Arial"/>
        <family val="2"/>
      </rPr>
      <t>Internal Users Rate</t>
    </r>
    <r>
      <rPr>
        <sz val="10"/>
        <color rgb="FF000000"/>
        <rFont val="Arial"/>
        <family val="2"/>
      </rPr>
      <t xml:space="preserve"> = Total Cost to Provide Core Service</t>
    </r>
    <r>
      <rPr>
        <b/>
        <sz val="10"/>
        <color rgb="FF000000"/>
        <rFont val="Arial"/>
        <family val="2"/>
      </rPr>
      <t xml:space="preserve"> LESS</t>
    </r>
    <r>
      <rPr>
        <sz val="10"/>
        <color rgb="FF000000"/>
        <rFont val="Arial"/>
        <family val="2"/>
      </rPr>
      <t xml:space="preserve"> (Funding of Core from Scholarships, Federal Funding, Direct Charge</t>
    </r>
  </si>
  <si>
    <r>
      <t xml:space="preserve">Support of Core Operations, and Surplus from Prior Fiscal Year) </t>
    </r>
    <r>
      <rPr>
        <b/>
        <sz val="10"/>
        <color rgb="FF000000"/>
        <rFont val="Arial"/>
        <family val="2"/>
      </rPr>
      <t>PLUS</t>
    </r>
    <r>
      <rPr>
        <sz val="10"/>
        <color rgb="FF000000"/>
        <rFont val="Arial"/>
        <family val="2"/>
      </rPr>
      <t xml:space="preserve"> Deficit from Prior Fiscal Year.  If a subsidy exists, the internal</t>
    </r>
  </si>
  <si>
    <r>
      <rPr>
        <b/>
        <sz val="10"/>
        <color rgb="FF000000"/>
        <rFont val="Arial"/>
        <family val="2"/>
      </rPr>
      <t>External Users Rate</t>
    </r>
    <r>
      <rPr>
        <sz val="10"/>
        <color rgb="FF000000"/>
        <rFont val="Arial"/>
        <family val="2"/>
      </rPr>
      <t xml:space="preserve"> = Total Cost to Provide Core Service </t>
    </r>
    <r>
      <rPr>
        <b/>
        <sz val="10"/>
        <color rgb="FF000000"/>
        <rFont val="Arial"/>
        <family val="2"/>
      </rPr>
      <t>LESS</t>
    </r>
    <r>
      <rPr>
        <sz val="10"/>
        <color rgb="FF000000"/>
        <rFont val="Arial"/>
        <family val="2"/>
      </rPr>
      <t xml:space="preserve"> (Funding of Core from Scholarships, Federal Funding, and Surplus from </t>
    </r>
  </si>
  <si>
    <r>
      <t xml:space="preserve">Prior Fiscal Year) </t>
    </r>
    <r>
      <rPr>
        <b/>
        <sz val="10"/>
        <color rgb="FF000000"/>
        <rFont val="Arial"/>
        <family val="2"/>
      </rPr>
      <t>PLUS</t>
    </r>
    <r>
      <rPr>
        <sz val="10"/>
        <color rgb="FF000000"/>
        <rFont val="Arial"/>
        <family val="2"/>
      </rPr>
      <t xml:space="preserve"> Deficit from Prior Fiscal Year.   Subsidies cannot be applied to external users at the transaction level.</t>
    </r>
  </si>
  <si>
    <t>B) Describe any structure/task changes from prior rate workbook including instructions on treatment of any prior cumulative balance,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</si>
</sst>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00"/>
    <numFmt numFmtId="165" formatCode="0.0%"/>
    <numFmt numFmtId="166" formatCode="_(* #,##0_);_(* \(#,##0\);_(* &quot;-&quot;??_);_(@_)"/>
  </numFmts>
  <fonts count="30"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14"/>
      <color theme="1"/>
      <name val="Arial"/>
      <family val="2"/>
    </font>
    <font>
      <u/>
      <sz val="10"/>
      <color theme="10"/>
      <name val="Arial"/>
      <family val="2"/>
    </font>
    <font>
      <u/>
      <sz val="10"/>
      <color theme="11"/>
      <name val="Arial"/>
      <family val="2"/>
    </font>
    <font>
      <b/>
      <sz val="10"/>
      <color rgb="FFFF0000"/>
      <name val="Arial"/>
      <family val="2"/>
    </font>
    <font>
      <sz val="10"/>
      <color rgb="FF000000"/>
      <name val="Arial"/>
      <family val="2"/>
    </font>
    <font>
      <sz val="10"/>
      <name val="Arial"/>
      <family val="2"/>
    </font>
    <font>
      <sz val="10"/>
      <color rgb="FFFF0000"/>
      <name val="Arial"/>
      <family val="2"/>
    </font>
    <font>
      <i/>
      <sz val="10"/>
      <name val="Arial"/>
      <family val="2"/>
    </font>
    <font>
      <b/>
      <u/>
      <sz val="10"/>
      <name val="Arial"/>
      <family val="2"/>
    </font>
    <font>
      <sz val="10"/>
      <name val="Verdana"/>
      <family val="2"/>
    </font>
    <font>
      <b/>
      <i/>
      <u/>
      <sz val="10"/>
      <name val="Arial"/>
      <family val="2"/>
    </font>
    <font>
      <sz val="10"/>
      <name val="Arial"/>
      <family val="2"/>
    </font>
    <font>
      <b/>
      <i/>
      <sz val="10"/>
      <name val="Arial"/>
      <family val="2"/>
    </font>
    <font>
      <sz val="8"/>
      <name val="Helv"/>
    </font>
    <font>
      <b/>
      <sz val="12"/>
      <name val="Arial"/>
      <family val="2"/>
    </font>
    <font>
      <sz val="12"/>
      <name val="Arial"/>
      <family val="2"/>
    </font>
    <font>
      <sz val="14"/>
      <color rgb="FF9C0006"/>
      <name val="Arial"/>
      <family val="2"/>
    </font>
    <font>
      <sz val="11"/>
      <name val="Calibri"/>
      <family val="2"/>
    </font>
    <font>
      <b/>
      <sz val="12"/>
      <color rgb="FFFF0000"/>
      <name val="Arial"/>
      <family val="2"/>
    </font>
    <font>
      <i/>
      <sz val="10"/>
      <color rgb="FFFF0000"/>
      <name val="Arial"/>
      <family val="2"/>
    </font>
    <font>
      <b/>
      <i/>
      <sz val="10"/>
      <color rgb="FFFF0000"/>
      <name val="Arial"/>
      <family val="2"/>
    </font>
    <font>
      <sz val="10"/>
      <name val="Arial"/>
      <family val="2"/>
    </font>
    <font>
      <b/>
      <sz val="10"/>
      <color rgb="FF000000"/>
      <name val="Arial"/>
      <family val="2"/>
    </font>
    <font>
      <b/>
      <u/>
      <sz val="10"/>
      <color rgb="FF000000"/>
      <name val="Arial"/>
      <family val="2"/>
    </font>
    <font>
      <b/>
      <sz val="12"/>
      <color rgb="FF000000"/>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rgb="FFFFC7CE"/>
      </patternFill>
    </fill>
    <fill>
      <patternFill patternType="solid">
        <fgColor theme="2" tint="-0.249977111117893"/>
        <bgColor indexed="64"/>
      </patternFill>
    </fill>
    <fill>
      <patternFill patternType="solid">
        <fgColor theme="2"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C4BD97"/>
        <bgColor indexed="64"/>
      </patternFill>
    </fill>
  </fills>
  <borders count="73">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top/>
      <bottom/>
      <diagonal/>
    </border>
    <border>
      <left style="thin">
        <color auto="1"/>
      </left>
      <right style="thin">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medium">
        <color indexed="64"/>
      </top>
      <bottom/>
      <diagonal/>
    </border>
    <border>
      <left/>
      <right style="medium">
        <color indexed="64"/>
      </right>
      <top style="thin">
        <color auto="1"/>
      </top>
      <bottom style="medium">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style="medium">
        <color indexed="64"/>
      </left>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right style="medium">
        <color indexed="64"/>
      </right>
      <top style="thin">
        <color indexed="64"/>
      </top>
      <bottom/>
      <diagonal/>
    </border>
    <border>
      <left/>
      <right style="medium">
        <color indexed="64"/>
      </right>
      <top/>
      <bottom style="thin">
        <color auto="1"/>
      </bottom>
      <diagonal/>
    </border>
    <border>
      <left style="medium">
        <color rgb="FFA3A3A3"/>
      </left>
      <right style="medium">
        <color rgb="FFA3A3A3"/>
      </right>
      <top style="medium">
        <color rgb="FFA3A3A3"/>
      </top>
      <bottom style="medium">
        <color rgb="FFA3A3A3"/>
      </bottom>
      <diagonal/>
    </border>
  </borders>
  <cellStyleXfs count="668">
    <xf numFmtId="0" fontId="0" fillId="0" borderId="0"/>
    <xf numFmtId="0" fontId="5" fillId="0" borderId="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1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9"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4" fillId="0" borderId="0" applyFont="0" applyFill="0" applyBorder="0" applyAlignment="0" applyProtection="0"/>
    <xf numFmtId="0" fontId="4" fillId="0" borderId="0"/>
    <xf numFmtId="0" fontId="14" fillId="0" borderId="0"/>
    <xf numFmtId="44" fontId="16" fillId="0" borderId="0" applyFont="0" applyFill="0" applyBorder="0" applyAlignment="0" applyProtection="0"/>
    <xf numFmtId="43" fontId="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6" fillId="0" borderId="0" applyNumberFormat="0" applyFill="0" applyBorder="0" applyAlignment="0" applyProtection="0"/>
    <xf numFmtId="0" fontId="18" fillId="0" borderId="0"/>
    <xf numFmtId="0" fontId="9" fillId="0" borderId="0"/>
    <xf numFmtId="0" fontId="18" fillId="0" borderId="0" applyFill="0"/>
    <xf numFmtId="0" fontId="1" fillId="0" borderId="0"/>
    <xf numFmtId="0" fontId="4" fillId="0" borderId="0"/>
    <xf numFmtId="0" fontId="21" fillId="3"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26" fillId="0" borderId="0" applyFont="0" applyFill="0" applyBorder="0" applyAlignment="0" applyProtection="0"/>
  </cellStyleXfs>
  <cellXfs count="438">
    <xf numFmtId="0" fontId="0" fillId="0" borderId="0" xfId="0"/>
    <xf numFmtId="0" fontId="3" fillId="0" borderId="0" xfId="0" applyFont="1"/>
    <xf numFmtId="0" fontId="3" fillId="0" borderId="0" xfId="0" applyFont="1" applyAlignment="1">
      <alignment horizontal="center"/>
    </xf>
    <xf numFmtId="0" fontId="4" fillId="0" borderId="0" xfId="0" applyFont="1"/>
    <xf numFmtId="0" fontId="0" fillId="0" borderId="0" xfId="0" applyFill="1"/>
    <xf numFmtId="0" fontId="4" fillId="0" borderId="0" xfId="0" applyFont="1" applyAlignment="1">
      <alignment horizontal="center" vertical="top"/>
    </xf>
    <xf numFmtId="0" fontId="4" fillId="0" borderId="0" xfId="0" applyFont="1" applyAlignment="1">
      <alignment horizontal="center" vertical="center" wrapText="1"/>
    </xf>
    <xf numFmtId="0" fontId="4" fillId="0" borderId="0" xfId="0" applyFont="1" applyBorder="1"/>
    <xf numFmtId="10" fontId="4" fillId="0" borderId="0" xfId="577" applyNumberFormat="1" applyFont="1" applyBorder="1"/>
    <xf numFmtId="44" fontId="4" fillId="0" borderId="0" xfId="0" applyNumberFormat="1" applyFont="1" applyBorder="1"/>
    <xf numFmtId="165" fontId="4" fillId="0" borderId="5" xfId="0" applyNumberFormat="1" applyFont="1" applyBorder="1"/>
    <xf numFmtId="44" fontId="4" fillId="0" borderId="4" xfId="0" applyNumberFormat="1" applyFont="1" applyBorder="1"/>
    <xf numFmtId="165" fontId="4" fillId="0" borderId="0" xfId="0" applyNumberFormat="1" applyFont="1" applyBorder="1"/>
    <xf numFmtId="0" fontId="4" fillId="0" borderId="0" xfId="0" applyFont="1" applyFill="1" applyBorder="1"/>
    <xf numFmtId="10" fontId="4" fillId="0" borderId="0" xfId="577" applyNumberFormat="1" applyFont="1" applyFill="1" applyBorder="1"/>
    <xf numFmtId="165" fontId="4" fillId="0" borderId="5" xfId="0" applyNumberFormat="1" applyFont="1" applyFill="1" applyBorder="1"/>
    <xf numFmtId="44" fontId="4" fillId="0" borderId="4" xfId="0" applyNumberFormat="1" applyFont="1" applyFill="1" applyBorder="1"/>
    <xf numFmtId="0" fontId="4" fillId="0" borderId="0" xfId="0" applyFont="1" applyFill="1"/>
    <xf numFmtId="0" fontId="12" fillId="0" borderId="0" xfId="0" applyFont="1" applyBorder="1"/>
    <xf numFmtId="9" fontId="4" fillId="0" borderId="5" xfId="577" applyFont="1" applyBorder="1"/>
    <xf numFmtId="0" fontId="4" fillId="0" borderId="0" xfId="0" applyFont="1" applyFill="1" applyBorder="1" applyAlignment="1">
      <alignment horizontal="center" vertical="center" wrapText="1"/>
    </xf>
    <xf numFmtId="44" fontId="0" fillId="0" borderId="0" xfId="0" applyNumberFormat="1"/>
    <xf numFmtId="0" fontId="4" fillId="0" borderId="20" xfId="578" applyBorder="1" applyAlignment="1"/>
    <xf numFmtId="0" fontId="4" fillId="0" borderId="0" xfId="0" applyFont="1" applyFill="1" applyBorder="1" applyAlignment="1">
      <alignment horizontal="center" wrapText="1"/>
    </xf>
    <xf numFmtId="165" fontId="4" fillId="0" borderId="0" xfId="0" applyNumberFormat="1" applyFont="1" applyFill="1" applyBorder="1"/>
    <xf numFmtId="0" fontId="4" fillId="0" borderId="0" xfId="0" applyFont="1" applyBorder="1" applyAlignment="1"/>
    <xf numFmtId="9" fontId="4" fillId="0" borderId="0" xfId="0" applyNumberFormat="1" applyFont="1" applyBorder="1"/>
    <xf numFmtId="0" fontId="3" fillId="0" borderId="10" xfId="0" applyFont="1" applyBorder="1" applyAlignment="1">
      <alignment horizontal="center" vertical="center" wrapText="1"/>
    </xf>
    <xf numFmtId="164" fontId="4" fillId="0" borderId="0" xfId="0" applyNumberFormat="1" applyFont="1" applyFill="1" applyBorder="1"/>
    <xf numFmtId="0" fontId="3" fillId="0" borderId="0" xfId="0" applyFont="1" applyBorder="1"/>
    <xf numFmtId="0" fontId="0" fillId="0" borderId="0" xfId="0"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horizontal="left" wrapText="1"/>
    </xf>
    <xf numFmtId="0" fontId="4" fillId="0" borderId="0" xfId="0" applyFont="1" applyBorder="1" applyAlignment="1">
      <alignment wrapText="1"/>
    </xf>
    <xf numFmtId="0" fontId="4" fillId="0" borderId="0" xfId="0" applyFont="1" applyAlignment="1"/>
    <xf numFmtId="0" fontId="3" fillId="0" borderId="14" xfId="0" applyFont="1" applyBorder="1" applyAlignment="1">
      <alignment horizontal="center" wrapText="1"/>
    </xf>
    <xf numFmtId="0" fontId="3" fillId="0" borderId="16" xfId="0" applyFont="1" applyBorder="1" applyAlignment="1">
      <alignment horizontal="center"/>
    </xf>
    <xf numFmtId="0" fontId="3" fillId="0" borderId="8" xfId="0" applyFont="1" applyBorder="1" applyAlignment="1">
      <alignment horizontal="center"/>
    </xf>
    <xf numFmtId="0" fontId="0" fillId="0" borderId="2" xfId="0" applyBorder="1" applyAlignment="1">
      <alignment vertical="center" wrapText="1"/>
    </xf>
    <xf numFmtId="0" fontId="0" fillId="0" borderId="0" xfId="0" applyAlignment="1">
      <alignment horizontal="center"/>
    </xf>
    <xf numFmtId="0" fontId="0" fillId="0" borderId="19" xfId="0" applyBorder="1" applyAlignment="1">
      <alignment vertical="center" wrapText="1"/>
    </xf>
    <xf numFmtId="0" fontId="0" fillId="0" borderId="36" xfId="0" applyBorder="1" applyAlignment="1">
      <alignment vertical="center" wrapText="1"/>
    </xf>
    <xf numFmtId="0" fontId="13" fillId="0" borderId="23" xfId="578" applyFont="1" applyBorder="1" applyAlignment="1">
      <alignment horizontal="center"/>
    </xf>
    <xf numFmtId="0" fontId="0" fillId="0" borderId="21" xfId="0" applyBorder="1" applyAlignment="1"/>
    <xf numFmtId="0" fontId="13" fillId="0" borderId="11" xfId="578" applyFont="1" applyBorder="1" applyAlignment="1">
      <alignment horizontal="center"/>
    </xf>
    <xf numFmtId="0" fontId="3" fillId="0" borderId="11" xfId="0" applyFont="1" applyBorder="1" applyAlignment="1">
      <alignment horizontal="center" vertical="center" wrapText="1"/>
    </xf>
    <xf numFmtId="0" fontId="4" fillId="0" borderId="0" xfId="0" applyFont="1" applyBorder="1" applyAlignment="1">
      <alignment vertical="center"/>
    </xf>
    <xf numFmtId="0" fontId="12" fillId="0" borderId="0" xfId="0" applyFont="1"/>
    <xf numFmtId="0" fontId="3" fillId="0" borderId="0" xfId="578" applyFont="1" applyFill="1" applyBorder="1" applyAlignment="1">
      <alignment horizontal="left" wrapText="1"/>
    </xf>
    <xf numFmtId="0" fontId="3" fillId="2" borderId="2" xfId="0" applyFont="1" applyFill="1" applyBorder="1" applyAlignment="1">
      <alignment horizontal="center" vertical="center"/>
    </xf>
    <xf numFmtId="0" fontId="4" fillId="0" borderId="2" xfId="0" applyFont="1" applyBorder="1" applyAlignment="1">
      <alignment vertical="center" wrapText="1"/>
    </xf>
    <xf numFmtId="0" fontId="0" fillId="0" borderId="0" xfId="0" applyAlignment="1">
      <alignment vertical="center"/>
    </xf>
    <xf numFmtId="0" fontId="0" fillId="0" borderId="0" xfId="0" applyAlignment="1">
      <alignment wrapText="1"/>
    </xf>
    <xf numFmtId="0" fontId="0" fillId="0" borderId="0" xfId="0" applyBorder="1"/>
    <xf numFmtId="0" fontId="3" fillId="0" borderId="0" xfId="0" applyFont="1" applyBorder="1" applyAlignment="1">
      <alignment vertical="center"/>
    </xf>
    <xf numFmtId="0" fontId="3" fillId="0" borderId="38" xfId="0" applyFont="1" applyBorder="1" applyAlignment="1">
      <alignment vertical="center"/>
    </xf>
    <xf numFmtId="0" fontId="4" fillId="0" borderId="38" xfId="0" applyFont="1" applyBorder="1" applyAlignment="1">
      <alignment vertical="center"/>
    </xf>
    <xf numFmtId="0" fontId="4" fillId="0" borderId="38" xfId="0" applyFont="1" applyBorder="1" applyAlignment="1"/>
    <xf numFmtId="0" fontId="4" fillId="0" borderId="10" xfId="0" applyFont="1" applyBorder="1" applyAlignment="1"/>
    <xf numFmtId="0" fontId="4" fillId="0" borderId="5" xfId="0" applyFont="1" applyBorder="1" applyAlignment="1">
      <alignment horizontal="left" vertical="center" wrapText="1"/>
    </xf>
    <xf numFmtId="0" fontId="4" fillId="0" borderId="4" xfId="0" applyFont="1" applyBorder="1" applyAlignment="1"/>
    <xf numFmtId="0" fontId="12" fillId="0" borderId="5" xfId="0" applyFont="1" applyBorder="1"/>
    <xf numFmtId="0" fontId="4" fillId="0" borderId="5" xfId="0" applyFont="1" applyBorder="1"/>
    <xf numFmtId="0" fontId="4" fillId="0" borderId="5" xfId="0" applyFont="1" applyFill="1" applyBorder="1"/>
    <xf numFmtId="0" fontId="4" fillId="0" borderId="4" xfId="0" applyFont="1" applyBorder="1" applyAlignment="1">
      <alignment vertical="top" wrapText="1"/>
    </xf>
    <xf numFmtId="0" fontId="4" fillId="0" borderId="4" xfId="0" applyFont="1" applyBorder="1"/>
    <xf numFmtId="165" fontId="4" fillId="0" borderId="15" xfId="0" applyNumberFormat="1" applyFont="1" applyFill="1" applyBorder="1"/>
    <xf numFmtId="44" fontId="4" fillId="0" borderId="10" xfId="0" applyNumberFormat="1" applyFont="1" applyFill="1" applyBorder="1"/>
    <xf numFmtId="164" fontId="4" fillId="0" borderId="38" xfId="0" applyNumberFormat="1" applyFont="1" applyFill="1" applyBorder="1"/>
    <xf numFmtId="0" fontId="4" fillId="0" borderId="3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38" xfId="578" applyFont="1" applyFill="1" applyBorder="1" applyAlignment="1">
      <alignment horizontal="left" wrapText="1"/>
    </xf>
    <xf numFmtId="0" fontId="0" fillId="0" borderId="4" xfId="0" applyBorder="1"/>
    <xf numFmtId="0" fontId="0" fillId="0" borderId="0" xfId="0" applyFill="1" applyBorder="1" applyAlignment="1">
      <alignment wrapText="1"/>
    </xf>
    <xf numFmtId="0" fontId="4" fillId="0" borderId="4" xfId="0" applyFont="1" applyFill="1" applyBorder="1" applyAlignment="1">
      <alignment vertical="top" wrapText="1"/>
    </xf>
    <xf numFmtId="0" fontId="4" fillId="0" borderId="36" xfId="0" applyFont="1" applyBorder="1" applyAlignment="1">
      <alignment horizontal="left"/>
    </xf>
    <xf numFmtId="10" fontId="0" fillId="0" borderId="2" xfId="577" applyNumberFormat="1" applyFont="1" applyBorder="1"/>
    <xf numFmtId="0" fontId="23" fillId="0" borderId="0" xfId="0" applyFont="1" applyBorder="1" applyAlignment="1">
      <alignment vertical="center"/>
    </xf>
    <xf numFmtId="0" fontId="20" fillId="0" borderId="0" xfId="0" applyFont="1"/>
    <xf numFmtId="0" fontId="19" fillId="0" borderId="0" xfId="0" applyFont="1" applyBorder="1" applyAlignment="1">
      <alignment vertical="center"/>
    </xf>
    <xf numFmtId="0" fontId="4" fillId="0" borderId="0" xfId="0" applyFont="1" applyAlignment="1">
      <alignment horizontal="center"/>
    </xf>
    <xf numFmtId="0" fontId="3" fillId="0" borderId="15" xfId="0" applyFont="1" applyBorder="1"/>
    <xf numFmtId="0" fontId="3" fillId="0" borderId="7" xfId="0" applyFont="1" applyBorder="1" applyAlignment="1">
      <alignment horizontal="center"/>
    </xf>
    <xf numFmtId="0" fontId="3" fillId="0" borderId="7" xfId="0" applyFont="1" applyBorder="1" applyAlignment="1">
      <alignment horizontal="center" wrapText="1"/>
    </xf>
    <xf numFmtId="0" fontId="3" fillId="0" borderId="14" xfId="0" applyFont="1" applyBorder="1" applyAlignment="1">
      <alignment horizontal="center"/>
    </xf>
    <xf numFmtId="0" fontId="3" fillId="0" borderId="42" xfId="0" applyFont="1" applyBorder="1" applyAlignment="1">
      <alignment horizontal="center"/>
    </xf>
    <xf numFmtId="0" fontId="13" fillId="0" borderId="44" xfId="578" applyFont="1" applyBorder="1" applyAlignment="1">
      <alignment horizontal="center" wrapText="1"/>
    </xf>
    <xf numFmtId="0" fontId="4" fillId="0" borderId="46" xfId="578" applyBorder="1" applyAlignment="1"/>
    <xf numFmtId="0" fontId="0" fillId="0" borderId="48" xfId="0" applyBorder="1" applyAlignment="1"/>
    <xf numFmtId="0" fontId="0" fillId="0" borderId="49" xfId="0" applyBorder="1" applyAlignment="1"/>
    <xf numFmtId="0" fontId="0" fillId="0" borderId="50" xfId="0" applyBorder="1" applyAlignment="1"/>
    <xf numFmtId="0" fontId="0" fillId="0" borderId="51" xfId="0" applyBorder="1" applyAlignment="1"/>
    <xf numFmtId="0" fontId="0" fillId="0" borderId="6" xfId="0" applyBorder="1" applyAlignment="1">
      <alignment vertical="center" wrapText="1"/>
    </xf>
    <xf numFmtId="0" fontId="0" fillId="0" borderId="18" xfId="0" applyBorder="1" applyAlignment="1">
      <alignment vertical="center" wrapText="1"/>
    </xf>
    <xf numFmtId="0" fontId="0" fillId="0" borderId="52" xfId="0" applyBorder="1" applyAlignment="1">
      <alignment vertical="center" wrapText="1"/>
    </xf>
    <xf numFmtId="0" fontId="0" fillId="0" borderId="0" xfId="0" applyBorder="1" applyAlignment="1"/>
    <xf numFmtId="0" fontId="0" fillId="0" borderId="0" xfId="0" applyBorder="1" applyAlignment="1">
      <alignment horizontal="left" vertical="center" wrapText="1"/>
    </xf>
    <xf numFmtId="0" fontId="0" fillId="0" borderId="16" xfId="0" applyBorder="1"/>
    <xf numFmtId="0" fontId="0" fillId="0" borderId="7" xfId="0" applyBorder="1"/>
    <xf numFmtId="0" fontId="0" fillId="0" borderId="8" xfId="0" applyBorder="1"/>
    <xf numFmtId="0" fontId="0" fillId="0" borderId="10" xfId="0" applyBorder="1"/>
    <xf numFmtId="0" fontId="3" fillId="0" borderId="8" xfId="0" applyFont="1" applyBorder="1" applyAlignment="1">
      <alignment horizontal="center" wrapText="1"/>
    </xf>
    <xf numFmtId="0" fontId="0" fillId="0" borderId="42" xfId="0" applyBorder="1"/>
    <xf numFmtId="0" fontId="0" fillId="0" borderId="42" xfId="0" applyBorder="1" applyAlignment="1">
      <alignment horizontal="center"/>
    </xf>
    <xf numFmtId="0" fontId="4" fillId="4" borderId="0" xfId="0" applyFont="1" applyFill="1" applyBorder="1" applyAlignment="1">
      <alignment horizontal="center" vertical="center" wrapText="1"/>
    </xf>
    <xf numFmtId="44" fontId="4" fillId="0" borderId="4" xfId="580" applyFont="1" applyFill="1" applyBorder="1"/>
    <xf numFmtId="0" fontId="4" fillId="0" borderId="0" xfId="0" quotePrefix="1" applyFont="1" applyBorder="1"/>
    <xf numFmtId="0" fontId="4" fillId="4" borderId="5" xfId="0" applyFont="1" applyFill="1" applyBorder="1" applyAlignment="1">
      <alignment horizontal="center" vertical="center" wrapText="1"/>
    </xf>
    <xf numFmtId="165" fontId="4" fillId="4" borderId="5" xfId="0" applyNumberFormat="1" applyFont="1" applyFill="1" applyBorder="1" applyAlignment="1">
      <alignment horizontal="center" vertical="center" wrapText="1"/>
    </xf>
    <xf numFmtId="44" fontId="4" fillId="4" borderId="4" xfId="0" applyNumberFormat="1" applyFont="1" applyFill="1" applyBorder="1" applyAlignment="1">
      <alignment horizontal="center" vertical="center" wrapText="1"/>
    </xf>
    <xf numFmtId="44" fontId="4" fillId="4" borderId="0" xfId="0"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165" fontId="4" fillId="4" borderId="16" xfId="0" applyNumberFormat="1" applyFont="1" applyFill="1" applyBorder="1"/>
    <xf numFmtId="164" fontId="4" fillId="4" borderId="7" xfId="0" applyNumberFormat="1" applyFont="1" applyFill="1" applyBorder="1"/>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3" fillId="5" borderId="7" xfId="578" applyFont="1" applyFill="1" applyBorder="1" applyAlignment="1">
      <alignment horizontal="left" wrapText="1"/>
    </xf>
    <xf numFmtId="0" fontId="4" fillId="5" borderId="7" xfId="0" applyFont="1" applyFill="1" applyBorder="1" applyAlignment="1">
      <alignment horizontal="center" wrapText="1"/>
    </xf>
    <xf numFmtId="165" fontId="4" fillId="5" borderId="16" xfId="0" applyNumberFormat="1" applyFont="1" applyFill="1" applyBorder="1"/>
    <xf numFmtId="44" fontId="4" fillId="5" borderId="8" xfId="580" applyFont="1" applyFill="1" applyBorder="1"/>
    <xf numFmtId="164" fontId="4" fillId="5" borderId="7" xfId="0" applyNumberFormat="1" applyFont="1" applyFill="1" applyBorder="1"/>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22" fillId="4" borderId="0" xfId="0" applyFont="1" applyFill="1" applyBorder="1" applyAlignment="1">
      <alignment vertical="center" wrapText="1"/>
    </xf>
    <xf numFmtId="0" fontId="4" fillId="4" borderId="5" xfId="0" applyFont="1" applyFill="1" applyBorder="1" applyAlignment="1">
      <alignment vertical="center" wrapText="1"/>
    </xf>
    <xf numFmtId="0" fontId="19" fillId="5" borderId="26" xfId="578" applyFont="1" applyFill="1" applyBorder="1"/>
    <xf numFmtId="0" fontId="19" fillId="5" borderId="25" xfId="578" applyFont="1" applyFill="1" applyBorder="1"/>
    <xf numFmtId="0" fontId="19" fillId="5" borderId="25" xfId="0" applyFont="1" applyFill="1" applyBorder="1" applyAlignment="1">
      <alignment horizontal="center"/>
    </xf>
    <xf numFmtId="165" fontId="19" fillId="5" borderId="26" xfId="0" applyNumberFormat="1" applyFont="1" applyFill="1" applyBorder="1"/>
    <xf numFmtId="44" fontId="19" fillId="5" borderId="27" xfId="0" applyNumberFormat="1" applyFont="1" applyFill="1" applyBorder="1"/>
    <xf numFmtId="44" fontId="20" fillId="5" borderId="32" xfId="0" applyNumberFormat="1" applyFont="1" applyFill="1" applyBorder="1"/>
    <xf numFmtId="44" fontId="20" fillId="5" borderId="33" xfId="0" applyNumberFormat="1" applyFont="1" applyFill="1" applyBorder="1"/>
    <xf numFmtId="0" fontId="20" fillId="5" borderId="33" xfId="0" applyFont="1" applyFill="1" applyBorder="1" applyAlignment="1">
      <alignment horizontal="center" vertical="center" wrapText="1"/>
    </xf>
    <xf numFmtId="0" fontId="20" fillId="5" borderId="39" xfId="0" applyFont="1" applyFill="1" applyBorder="1" applyAlignment="1">
      <alignment horizontal="center" vertical="center" wrapText="1"/>
    </xf>
    <xf numFmtId="0" fontId="3" fillId="0" borderId="54" xfId="0" applyFont="1" applyBorder="1" applyAlignment="1">
      <alignment horizontal="center" vertical="center" wrapText="1"/>
    </xf>
    <xf numFmtId="0" fontId="24" fillId="0" borderId="5" xfId="0" applyFont="1" applyBorder="1"/>
    <xf numFmtId="44" fontId="24" fillId="0" borderId="0" xfId="580" applyFont="1" applyBorder="1"/>
    <xf numFmtId="165" fontId="24" fillId="0" borderId="0" xfId="577" applyNumberFormat="1" applyFont="1" applyBorder="1"/>
    <xf numFmtId="165" fontId="24" fillId="0" borderId="5" xfId="0" applyNumberFormat="1" applyFont="1" applyBorder="1"/>
    <xf numFmtId="44" fontId="24" fillId="0" borderId="4" xfId="0" applyNumberFormat="1" applyFont="1" applyBorder="1"/>
    <xf numFmtId="165" fontId="24" fillId="0" borderId="0" xfId="580" applyNumberFormat="1" applyFont="1" applyBorder="1"/>
    <xf numFmtId="0" fontId="24" fillId="0" borderId="5" xfId="0" applyFont="1" applyFill="1" applyBorder="1"/>
    <xf numFmtId="44" fontId="24" fillId="0" borderId="0" xfId="580" applyFont="1" applyFill="1" applyBorder="1"/>
    <xf numFmtId="165" fontId="24" fillId="0" borderId="0" xfId="461" applyNumberFormat="1" applyFont="1" applyFill="1" applyBorder="1"/>
    <xf numFmtId="0" fontId="11" fillId="0" borderId="0" xfId="0" applyFont="1" applyFill="1" applyBorder="1"/>
    <xf numFmtId="165" fontId="24" fillId="0" borderId="0" xfId="461" applyNumberFormat="1" applyFont="1" applyBorder="1"/>
    <xf numFmtId="165" fontId="24" fillId="0" borderId="0" xfId="0" applyNumberFormat="1" applyFont="1" applyBorder="1"/>
    <xf numFmtId="44" fontId="24" fillId="0" borderId="0" xfId="580" applyFont="1" applyBorder="1" applyAlignment="1">
      <alignment horizontal="center"/>
    </xf>
    <xf numFmtId="0" fontId="24" fillId="0" borderId="0" xfId="0" applyFont="1" applyBorder="1" applyAlignment="1">
      <alignment horizontal="center"/>
    </xf>
    <xf numFmtId="0" fontId="24" fillId="0" borderId="0" xfId="0" applyFont="1" applyBorder="1"/>
    <xf numFmtId="0" fontId="4" fillId="4" borderId="0" xfId="0" applyFont="1" applyFill="1" applyBorder="1" applyAlignment="1">
      <alignment vertical="center" wrapText="1"/>
    </xf>
    <xf numFmtId="165" fontId="12" fillId="0" borderId="0" xfId="0" applyNumberFormat="1" applyFont="1" applyBorder="1" applyAlignment="1"/>
    <xf numFmtId="0" fontId="24" fillId="0" borderId="0" xfId="0" applyFont="1" applyFill="1" applyBorder="1"/>
    <xf numFmtId="165" fontId="24" fillId="0" borderId="5" xfId="0" applyNumberFormat="1" applyFont="1" applyFill="1" applyBorder="1"/>
    <xf numFmtId="37" fontId="24" fillId="0" borderId="4" xfId="0" applyNumberFormat="1" applyFont="1" applyFill="1" applyBorder="1"/>
    <xf numFmtId="4" fontId="24" fillId="0" borderId="0" xfId="0" applyNumberFormat="1" applyFont="1" applyFill="1" applyBorder="1"/>
    <xf numFmtId="0" fontId="24" fillId="0" borderId="0" xfId="0" applyFont="1" applyFill="1" applyBorder="1" applyAlignment="1">
      <alignment horizontal="center" vertical="center" wrapText="1"/>
    </xf>
    <xf numFmtId="0" fontId="19" fillId="0" borderId="15" xfId="0" applyFont="1" applyBorder="1" applyAlignment="1">
      <alignment vertical="center"/>
    </xf>
    <xf numFmtId="0" fontId="0" fillId="0" borderId="0" xfId="0" applyFill="1" applyBorder="1"/>
    <xf numFmtId="0" fontId="4" fillId="0" borderId="10" xfId="0" applyFont="1" applyFill="1" applyBorder="1" applyAlignment="1">
      <alignment horizontal="center" wrapText="1"/>
    </xf>
    <xf numFmtId="164" fontId="4" fillId="0" borderId="15" xfId="0" applyNumberFormat="1" applyFont="1" applyFill="1" applyBorder="1"/>
    <xf numFmtId="44" fontId="4" fillId="4" borderId="5" xfId="0" applyNumberFormat="1" applyFont="1" applyFill="1" applyBorder="1" applyAlignment="1">
      <alignment horizontal="center" vertical="center" wrapText="1"/>
    </xf>
    <xf numFmtId="0" fontId="4" fillId="4" borderId="8" xfId="0" applyFont="1" applyFill="1" applyBorder="1" applyAlignment="1">
      <alignment horizontal="center" wrapText="1"/>
    </xf>
    <xf numFmtId="164" fontId="4" fillId="4" borderId="16" xfId="0" applyNumberFormat="1" applyFont="1" applyFill="1" applyBorder="1"/>
    <xf numFmtId="0" fontId="0" fillId="0" borderId="38" xfId="0" applyBorder="1"/>
    <xf numFmtId="0" fontId="0" fillId="0" borderId="5" xfId="0" applyBorder="1"/>
    <xf numFmtId="0" fontId="0" fillId="0" borderId="15" xfId="0" applyBorder="1"/>
    <xf numFmtId="0" fontId="3" fillId="0" borderId="0" xfId="0" applyFont="1" applyBorder="1" applyAlignment="1"/>
    <xf numFmtId="0" fontId="3" fillId="0" borderId="55" xfId="0" applyFont="1" applyBorder="1" applyAlignment="1">
      <alignment horizontal="center"/>
    </xf>
    <xf numFmtId="0" fontId="19" fillId="0" borderId="54" xfId="0" applyFont="1" applyBorder="1" applyAlignment="1">
      <alignment vertical="center"/>
    </xf>
    <xf numFmtId="0" fontId="25" fillId="0" borderId="0" xfId="0" applyFont="1" applyBorder="1" applyAlignment="1">
      <alignment horizontal="center" vertical="center" wrapText="1"/>
    </xf>
    <xf numFmtId="0" fontId="24" fillId="0" borderId="0" xfId="0" applyFont="1" applyAlignment="1">
      <alignment horizontal="center"/>
    </xf>
    <xf numFmtId="0" fontId="24" fillId="0" borderId="0" xfId="0" applyFont="1"/>
    <xf numFmtId="10" fontId="24" fillId="0" borderId="0" xfId="461" applyNumberFormat="1" applyFont="1"/>
    <xf numFmtId="0" fontId="3" fillId="0" borderId="56" xfId="0" applyFont="1" applyBorder="1" applyAlignment="1">
      <alignment horizontal="center"/>
    </xf>
    <xf numFmtId="0" fontId="3" fillId="0" borderId="57" xfId="0" applyFont="1" applyBorder="1" applyAlignment="1">
      <alignment horizontal="center"/>
    </xf>
    <xf numFmtId="0" fontId="3" fillId="0" borderId="57" xfId="0" applyFont="1" applyBorder="1" applyAlignment="1">
      <alignment horizontal="center" wrapText="1"/>
    </xf>
    <xf numFmtId="0" fontId="3" fillId="0" borderId="58" xfId="0" applyFont="1" applyBorder="1" applyAlignment="1">
      <alignment horizontal="center" wrapText="1"/>
    </xf>
    <xf numFmtId="0" fontId="4" fillId="0" borderId="0" xfId="0" applyFont="1" applyAlignment="1">
      <alignment horizontal="left"/>
    </xf>
    <xf numFmtId="166" fontId="0" fillId="0" borderId="0" xfId="667" applyNumberFormat="1" applyFont="1" applyAlignment="1">
      <alignment horizontal="center"/>
    </xf>
    <xf numFmtId="166" fontId="0" fillId="0" borderId="0" xfId="667" applyNumberFormat="1" applyFont="1"/>
    <xf numFmtId="166" fontId="4" fillId="0" borderId="0" xfId="667" applyNumberFormat="1" applyFont="1"/>
    <xf numFmtId="166" fontId="0" fillId="0" borderId="60" xfId="667" applyNumberFormat="1" applyFont="1" applyBorder="1"/>
    <xf numFmtId="166" fontId="0" fillId="0" borderId="0" xfId="667" applyNumberFormat="1" applyFont="1" applyBorder="1"/>
    <xf numFmtId="166" fontId="24" fillId="0" borderId="0" xfId="667" applyNumberFormat="1" applyFont="1" applyAlignment="1">
      <alignment horizontal="center"/>
    </xf>
    <xf numFmtId="166" fontId="24" fillId="0" borderId="59" xfId="667" applyNumberFormat="1" applyFont="1" applyBorder="1" applyAlignment="1">
      <alignment horizontal="center"/>
    </xf>
    <xf numFmtId="0" fontId="19" fillId="0" borderId="0" xfId="0" applyFont="1"/>
    <xf numFmtId="0" fontId="13" fillId="0" borderId="35" xfId="578" applyFont="1" applyBorder="1" applyAlignment="1">
      <alignment horizontal="center"/>
    </xf>
    <xf numFmtId="0" fontId="4" fillId="4" borderId="0"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3" fillId="4" borderId="7" xfId="578" applyFont="1" applyFill="1" applyBorder="1" applyAlignment="1">
      <alignment horizontal="left" wrapText="1"/>
    </xf>
    <xf numFmtId="0" fontId="3" fillId="5" borderId="7" xfId="578" applyFont="1" applyFill="1" applyBorder="1" applyAlignment="1">
      <alignment horizontal="left" wrapText="1"/>
    </xf>
    <xf numFmtId="0" fontId="3" fillId="0" borderId="0" xfId="578" applyFont="1" applyFill="1" applyBorder="1" applyAlignment="1">
      <alignment horizontal="left" wrapText="1"/>
    </xf>
    <xf numFmtId="166" fontId="24" fillId="0" borderId="0" xfId="667" applyNumberFormat="1" applyFont="1"/>
    <xf numFmtId="0" fontId="3" fillId="0" borderId="42" xfId="0" applyFont="1" applyBorder="1" applyAlignment="1">
      <alignment horizontal="center" wrapText="1"/>
    </xf>
    <xf numFmtId="0" fontId="3" fillId="0" borderId="54" xfId="0" applyFont="1" applyBorder="1" applyAlignment="1">
      <alignment horizontal="center" wrapText="1"/>
    </xf>
    <xf numFmtId="44" fontId="4" fillId="0" borderId="0" xfId="0" applyNumberFormat="1" applyFont="1" applyFill="1" applyBorder="1" applyAlignment="1">
      <alignment horizontal="center" vertical="center" wrapText="1"/>
    </xf>
    <xf numFmtId="0" fontId="15" fillId="0" borderId="5" xfId="0" applyFont="1" applyFill="1" applyBorder="1" applyAlignment="1">
      <alignment vertical="center" wrapText="1"/>
    </xf>
    <xf numFmtId="165" fontId="4" fillId="0" borderId="5" xfId="0" applyNumberFormat="1" applyFont="1" applyFill="1" applyBorder="1" applyAlignment="1">
      <alignment horizontal="center" vertical="center" wrapText="1"/>
    </xf>
    <xf numFmtId="44" fontId="4" fillId="0" borderId="4" xfId="0" applyNumberFormat="1" applyFont="1" applyFill="1" applyBorder="1" applyAlignment="1">
      <alignment horizontal="center" vertical="center" wrapText="1"/>
    </xf>
    <xf numFmtId="165" fontId="4" fillId="0" borderId="0" xfId="587" applyNumberFormat="1" applyFont="1" applyFill="1" applyBorder="1" applyAlignment="1">
      <alignment wrapText="1"/>
    </xf>
    <xf numFmtId="44" fontId="4" fillId="4" borderId="8" xfId="587" applyFont="1" applyFill="1" applyBorder="1"/>
    <xf numFmtId="44" fontId="4" fillId="5" borderId="8" xfId="587" applyFont="1" applyFill="1" applyBorder="1"/>
    <xf numFmtId="44" fontId="4" fillId="0" borderId="4" xfId="587" applyFont="1" applyFill="1" applyBorder="1"/>
    <xf numFmtId="4" fontId="4" fillId="0" borderId="0" xfId="0" applyNumberFormat="1" applyFont="1" applyFill="1" applyBorder="1"/>
    <xf numFmtId="0" fontId="4" fillId="0" borderId="0" xfId="0" applyFont="1" applyFill="1" applyBorder="1" applyAlignment="1">
      <alignment wrapText="1"/>
    </xf>
    <xf numFmtId="0" fontId="24" fillId="0" borderId="5" xfId="0" applyFont="1" applyFill="1" applyBorder="1" applyAlignment="1">
      <alignment vertical="center" wrapText="1"/>
    </xf>
    <xf numFmtId="43" fontId="4" fillId="0" borderId="0" xfId="667" applyFont="1" applyFill="1" applyBorder="1" applyAlignment="1">
      <alignment horizontal="center" vertical="center" wrapText="1"/>
    </xf>
    <xf numFmtId="44" fontId="4" fillId="0" borderId="0" xfId="587" applyFont="1" applyFill="1" applyBorder="1"/>
    <xf numFmtId="43" fontId="24" fillId="0" borderId="0" xfId="667" applyFont="1" applyFill="1" applyBorder="1" applyAlignment="1">
      <alignment horizontal="center" vertical="center" wrapText="1"/>
    </xf>
    <xf numFmtId="165" fontId="24" fillId="0" borderId="5" xfId="0" applyNumberFormat="1" applyFont="1" applyFill="1" applyBorder="1" applyAlignment="1">
      <alignment horizontal="center" vertical="center" wrapText="1"/>
    </xf>
    <xf numFmtId="44" fontId="24" fillId="0" borderId="4" xfId="0" applyNumberFormat="1" applyFont="1" applyFill="1" applyBorder="1" applyAlignment="1">
      <alignment horizontal="center" vertical="center" wrapText="1"/>
    </xf>
    <xf numFmtId="0" fontId="4" fillId="4" borderId="4" xfId="0" applyFont="1" applyFill="1" applyBorder="1" applyAlignment="1">
      <alignment vertical="center" wrapText="1"/>
    </xf>
    <xf numFmtId="165" fontId="24" fillId="0" borderId="4" xfId="0" applyNumberFormat="1" applyFont="1" applyFill="1" applyBorder="1" applyAlignment="1">
      <alignment horizontal="center" vertical="center" wrapText="1"/>
    </xf>
    <xf numFmtId="0" fontId="4" fillId="0" borderId="38" xfId="0" applyFont="1" applyBorder="1"/>
    <xf numFmtId="0" fontId="3" fillId="0" borderId="59" xfId="0" applyFont="1" applyBorder="1" applyAlignment="1">
      <alignment horizontal="center"/>
    </xf>
    <xf numFmtId="165" fontId="12" fillId="0" borderId="0" xfId="577" applyNumberFormat="1" applyFont="1" applyFill="1" applyBorder="1" applyAlignment="1">
      <alignment horizontal="center" wrapText="1"/>
    </xf>
    <xf numFmtId="0" fontId="13" fillId="0" borderId="24" xfId="578" applyFont="1" applyBorder="1" applyAlignment="1">
      <alignment horizontal="center"/>
    </xf>
    <xf numFmtId="0" fontId="4" fillId="0" borderId="22" xfId="578" applyBorder="1" applyAlignment="1"/>
    <xf numFmtId="0" fontId="0" fillId="0" borderId="28" xfId="0" applyBorder="1" applyAlignment="1"/>
    <xf numFmtId="0" fontId="3" fillId="0" borderId="63" xfId="578" applyFont="1" applyBorder="1" applyAlignment="1">
      <alignment horizontal="center" vertical="center"/>
    </xf>
    <xf numFmtId="0" fontId="3" fillId="0" borderId="61" xfId="578" applyFont="1" applyBorder="1" applyAlignment="1">
      <alignment vertical="center"/>
    </xf>
    <xf numFmtId="0" fontId="3" fillId="0" borderId="62" xfId="578" applyFont="1" applyBorder="1" applyAlignment="1">
      <alignment vertical="center"/>
    </xf>
    <xf numFmtId="0" fontId="4" fillId="0" borderId="63" xfId="578" applyBorder="1" applyAlignment="1">
      <alignment vertical="center"/>
    </xf>
    <xf numFmtId="0" fontId="3" fillId="0" borderId="35" xfId="578" applyFont="1" applyBorder="1" applyAlignment="1">
      <alignment vertical="center"/>
    </xf>
    <xf numFmtId="0" fontId="3" fillId="0" borderId="59" xfId="578" applyFont="1" applyBorder="1" applyAlignment="1">
      <alignment vertical="center"/>
    </xf>
    <xf numFmtId="0" fontId="4" fillId="0" borderId="37" xfId="578" applyBorder="1" applyAlignment="1">
      <alignment vertical="center"/>
    </xf>
    <xf numFmtId="0" fontId="3" fillId="0" borderId="62" xfId="578" applyFont="1" applyBorder="1" applyAlignment="1">
      <alignment horizontal="center" vertical="center"/>
    </xf>
    <xf numFmtId="0" fontId="3" fillId="0" borderId="61" xfId="578" applyFont="1" applyBorder="1" applyAlignment="1">
      <alignment horizontal="center" vertical="center"/>
    </xf>
    <xf numFmtId="0" fontId="3" fillId="0" borderId="35" xfId="578" applyFont="1" applyBorder="1" applyAlignment="1">
      <alignment horizontal="center" vertical="center"/>
    </xf>
    <xf numFmtId="0" fontId="3" fillId="0" borderId="59" xfId="578" applyFont="1" applyBorder="1" applyAlignment="1">
      <alignment horizontal="center" vertical="center"/>
    </xf>
    <xf numFmtId="0" fontId="3" fillId="0" borderId="37" xfId="578" applyFont="1" applyBorder="1" applyAlignment="1">
      <alignment horizontal="center" vertical="center"/>
    </xf>
    <xf numFmtId="0" fontId="4" fillId="0" borderId="61" xfId="578" applyBorder="1" applyAlignment="1">
      <alignment horizontal="center" vertical="center"/>
    </xf>
    <xf numFmtId="0" fontId="4" fillId="0" borderId="35" xfId="578" applyBorder="1" applyAlignment="1">
      <alignment horizontal="center" vertical="center"/>
    </xf>
    <xf numFmtId="0" fontId="3" fillId="0" borderId="0" xfId="0" applyFont="1" applyBorder="1" applyAlignment="1">
      <alignment horizontal="center" wrapText="1"/>
    </xf>
    <xf numFmtId="0" fontId="4" fillId="0" borderId="0" xfId="0" applyFont="1" applyBorder="1" applyAlignment="1">
      <alignment horizontal="center" vertical="center"/>
    </xf>
    <xf numFmtId="0" fontId="3" fillId="0" borderId="0" xfId="0" applyFont="1" applyBorder="1" applyAlignment="1">
      <alignment horizontal="center"/>
    </xf>
    <xf numFmtId="0" fontId="4" fillId="4" borderId="0" xfId="0" applyFont="1" applyFill="1" applyBorder="1" applyAlignment="1">
      <alignment horizontal="center" vertical="center" wrapText="1"/>
    </xf>
    <xf numFmtId="0" fontId="24" fillId="6" borderId="5" xfId="0" applyFont="1" applyFill="1" applyBorder="1"/>
    <xf numFmtId="44" fontId="24" fillId="6" borderId="0" xfId="587" applyFont="1" applyFill="1" applyBorder="1" applyAlignment="1">
      <alignment horizontal="center"/>
    </xf>
    <xf numFmtId="0" fontId="24" fillId="6" borderId="0" xfId="0" applyFont="1" applyFill="1" applyBorder="1" applyAlignment="1">
      <alignment horizontal="center"/>
    </xf>
    <xf numFmtId="165" fontId="24" fillId="6" borderId="4" xfId="577" applyNumberFormat="1" applyFont="1" applyFill="1" applyBorder="1"/>
    <xf numFmtId="165" fontId="24" fillId="6" borderId="5" xfId="0" applyNumberFormat="1" applyFont="1" applyFill="1" applyBorder="1"/>
    <xf numFmtId="44" fontId="24" fillId="6" borderId="4" xfId="0" applyNumberFormat="1" applyFont="1" applyFill="1" applyBorder="1"/>
    <xf numFmtId="10" fontId="24" fillId="6" borderId="0" xfId="587" applyNumberFormat="1" applyFont="1" applyFill="1" applyBorder="1"/>
    <xf numFmtId="165" fontId="24" fillId="6" borderId="0" xfId="587" applyNumberFormat="1" applyFont="1" applyFill="1" applyBorder="1" applyAlignment="1">
      <alignment wrapText="1"/>
    </xf>
    <xf numFmtId="0" fontId="24" fillId="6" borderId="0"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4" fillId="0" borderId="62" xfId="578" applyBorder="1" applyAlignment="1">
      <alignment horizontal="center" vertical="center"/>
    </xf>
    <xf numFmtId="0" fontId="4" fillId="0" borderId="59" xfId="578" applyBorder="1" applyAlignment="1">
      <alignment horizontal="center" vertical="center"/>
    </xf>
    <xf numFmtId="0" fontId="4" fillId="0" borderId="70" xfId="578" applyBorder="1" applyAlignment="1">
      <alignment horizontal="center" vertical="center"/>
    </xf>
    <xf numFmtId="0" fontId="4" fillId="0" borderId="71" xfId="578" applyBorder="1" applyAlignment="1">
      <alignment horizontal="center" vertical="center"/>
    </xf>
    <xf numFmtId="0" fontId="0" fillId="4" borderId="0" xfId="0" applyFill="1" applyAlignment="1">
      <alignment horizontal="center" vertical="center"/>
    </xf>
    <xf numFmtId="9" fontId="0" fillId="0" borderId="0" xfId="461" applyFont="1"/>
    <xf numFmtId="9" fontId="0" fillId="0" borderId="10" xfId="461" applyFont="1" applyBorder="1"/>
    <xf numFmtId="9" fontId="3" fillId="0" borderId="8" xfId="461" applyFont="1" applyBorder="1" applyAlignment="1">
      <alignment horizontal="center"/>
    </xf>
    <xf numFmtId="0" fontId="3" fillId="4" borderId="7" xfId="578" applyFont="1" applyFill="1" applyBorder="1" applyAlignment="1">
      <alignment horizontal="left" wrapText="1"/>
    </xf>
    <xf numFmtId="0" fontId="4" fillId="4" borderId="0"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3" fillId="5" borderId="7" xfId="578" applyFont="1" applyFill="1" applyBorder="1" applyAlignment="1">
      <alignment horizontal="left" wrapText="1"/>
    </xf>
    <xf numFmtId="44" fontId="24" fillId="0" borderId="0" xfId="587" applyFont="1" applyFill="1" applyBorder="1" applyAlignment="1">
      <alignment horizontal="left" wrapText="1"/>
    </xf>
    <xf numFmtId="43" fontId="24" fillId="0" borderId="0" xfId="667" applyFont="1" applyFill="1" applyBorder="1" applyAlignment="1">
      <alignment horizontal="left" wrapText="1"/>
    </xf>
    <xf numFmtId="44" fontId="24" fillId="0" borderId="4" xfId="0" applyNumberFormat="1" applyFont="1" applyFill="1" applyBorder="1"/>
    <xf numFmtId="0" fontId="19" fillId="7" borderId="26" xfId="578" applyFont="1" applyFill="1" applyBorder="1"/>
    <xf numFmtId="0" fontId="19" fillId="7" borderId="25" xfId="578" applyFont="1" applyFill="1" applyBorder="1"/>
    <xf numFmtId="0" fontId="19" fillId="7" borderId="25" xfId="0" applyFont="1" applyFill="1" applyBorder="1" applyAlignment="1">
      <alignment horizontal="center"/>
    </xf>
    <xf numFmtId="165" fontId="19" fillId="7" borderId="26" xfId="0" applyNumberFormat="1" applyFont="1" applyFill="1" applyBorder="1"/>
    <xf numFmtId="44" fontId="19" fillId="7" borderId="27" xfId="0" applyNumberFormat="1" applyFont="1" applyFill="1" applyBorder="1"/>
    <xf numFmtId="44" fontId="20" fillId="7" borderId="32" xfId="0" applyNumberFormat="1" applyFont="1" applyFill="1" applyBorder="1"/>
    <xf numFmtId="44" fontId="20" fillId="7" borderId="33" xfId="0" applyNumberFormat="1" applyFont="1" applyFill="1" applyBorder="1"/>
    <xf numFmtId="0" fontId="20" fillId="7" borderId="33" xfId="0" applyFont="1" applyFill="1" applyBorder="1" applyAlignment="1">
      <alignment horizontal="center" vertical="center" wrapText="1"/>
    </xf>
    <xf numFmtId="0" fontId="20" fillId="7" borderId="39" xfId="0" applyFont="1" applyFill="1" applyBorder="1" applyAlignment="1">
      <alignment horizontal="center" vertical="center" wrapText="1"/>
    </xf>
    <xf numFmtId="0" fontId="19" fillId="8" borderId="26" xfId="578" applyFont="1" applyFill="1" applyBorder="1"/>
    <xf numFmtId="0" fontId="19" fillId="8" borderId="25" xfId="578" applyFont="1" applyFill="1" applyBorder="1"/>
    <xf numFmtId="0" fontId="19" fillId="8" borderId="25" xfId="0" applyFont="1" applyFill="1" applyBorder="1" applyAlignment="1">
      <alignment horizontal="center"/>
    </xf>
    <xf numFmtId="165" fontId="19" fillId="8" borderId="26" xfId="0" applyNumberFormat="1" applyFont="1" applyFill="1" applyBorder="1"/>
    <xf numFmtId="44" fontId="19" fillId="8" borderId="27" xfId="0" applyNumberFormat="1" applyFont="1" applyFill="1" applyBorder="1"/>
    <xf numFmtId="44" fontId="20" fillId="8" borderId="32" xfId="0" applyNumberFormat="1" applyFont="1" applyFill="1" applyBorder="1"/>
    <xf numFmtId="44" fontId="20" fillId="8" borderId="33" xfId="0" applyNumberFormat="1" applyFont="1" applyFill="1" applyBorder="1"/>
    <xf numFmtId="0" fontId="20" fillId="8" borderId="33" xfId="0" applyFont="1" applyFill="1" applyBorder="1" applyAlignment="1">
      <alignment horizontal="center" vertical="center" wrapText="1"/>
    </xf>
    <xf numFmtId="0" fontId="20" fillId="8" borderId="39" xfId="0" applyFont="1" applyFill="1" applyBorder="1" applyAlignment="1">
      <alignment horizontal="center" vertical="center" wrapText="1"/>
    </xf>
    <xf numFmtId="0" fontId="3" fillId="8" borderId="5" xfId="578" applyFont="1" applyFill="1" applyBorder="1" applyAlignment="1">
      <alignment wrapText="1"/>
    </xf>
    <xf numFmtId="0" fontId="3" fillId="8" borderId="0" xfId="578" applyFont="1" applyFill="1" applyBorder="1" applyAlignment="1">
      <alignment wrapText="1"/>
    </xf>
    <xf numFmtId="44" fontId="3" fillId="8" borderId="0" xfId="578" applyNumberFormat="1" applyFont="1" applyFill="1" applyBorder="1" applyAlignment="1">
      <alignment horizontal="center" wrapText="1"/>
    </xf>
    <xf numFmtId="165" fontId="3" fillId="8" borderId="0" xfId="577" applyNumberFormat="1" applyFont="1" applyFill="1" applyBorder="1" applyAlignment="1">
      <alignment horizontal="center" wrapText="1"/>
    </xf>
    <xf numFmtId="0" fontId="3" fillId="8" borderId="4" xfId="578" applyFont="1" applyFill="1" applyBorder="1" applyAlignment="1">
      <alignment horizontal="left"/>
    </xf>
    <xf numFmtId="165" fontId="3" fillId="8" borderId="5" xfId="0" applyNumberFormat="1" applyFont="1" applyFill="1" applyBorder="1"/>
    <xf numFmtId="44" fontId="3" fillId="8" borderId="4" xfId="0" applyNumberFormat="1" applyFont="1" applyFill="1" applyBorder="1"/>
    <xf numFmtId="44" fontId="3" fillId="8" borderId="5" xfId="0" applyNumberFormat="1" applyFont="1" applyFill="1" applyBorder="1"/>
    <xf numFmtId="44" fontId="3" fillId="8" borderId="0" xfId="0" applyNumberFormat="1" applyFont="1" applyFill="1" applyBorder="1"/>
    <xf numFmtId="0" fontId="3" fillId="8" borderId="0" xfId="578" applyFont="1" applyFill="1" applyBorder="1" applyAlignment="1">
      <alignment horizontal="center" vertical="center" wrapText="1"/>
    </xf>
    <xf numFmtId="0" fontId="8" fillId="8" borderId="4" xfId="578" applyFont="1" applyFill="1" applyBorder="1" applyAlignment="1">
      <alignment horizontal="center" vertical="center" wrapText="1"/>
    </xf>
    <xf numFmtId="0" fontId="3" fillId="8" borderId="5" xfId="578" applyFont="1" applyFill="1" applyBorder="1" applyAlignment="1">
      <alignment horizontal="left" wrapText="1"/>
    </xf>
    <xf numFmtId="0" fontId="3" fillId="8" borderId="0" xfId="578" applyFont="1" applyFill="1" applyBorder="1" applyAlignment="1">
      <alignment horizontal="left" wrapText="1"/>
    </xf>
    <xf numFmtId="44" fontId="3" fillId="7" borderId="0" xfId="578" applyNumberFormat="1" applyFont="1" applyFill="1" applyBorder="1" applyAlignment="1">
      <alignment horizontal="center" wrapText="1"/>
    </xf>
    <xf numFmtId="165" fontId="3" fillId="7" borderId="0" xfId="577" applyNumberFormat="1" applyFont="1" applyFill="1" applyBorder="1" applyAlignment="1">
      <alignment horizontal="center" wrapText="1"/>
    </xf>
    <xf numFmtId="0" fontId="3" fillId="7" borderId="4" xfId="578" applyFont="1" applyFill="1" applyBorder="1" applyAlignment="1">
      <alignment horizontal="left"/>
    </xf>
    <xf numFmtId="165" fontId="3" fillId="7" borderId="5" xfId="0" applyNumberFormat="1" applyFont="1" applyFill="1" applyBorder="1"/>
    <xf numFmtId="44" fontId="3" fillId="7" borderId="4" xfId="0" applyNumberFormat="1" applyFont="1" applyFill="1" applyBorder="1"/>
    <xf numFmtId="44" fontId="3" fillId="7" borderId="5" xfId="0" applyNumberFormat="1" applyFont="1" applyFill="1" applyBorder="1"/>
    <xf numFmtId="44" fontId="3" fillId="7" borderId="0" xfId="0" applyNumberFormat="1" applyFont="1" applyFill="1" applyBorder="1"/>
    <xf numFmtId="0" fontId="3" fillId="7" borderId="0" xfId="578" applyFont="1" applyFill="1" applyBorder="1" applyAlignment="1">
      <alignment horizontal="center" vertical="center" wrapText="1"/>
    </xf>
    <xf numFmtId="0" fontId="3" fillId="7" borderId="5" xfId="578" applyFont="1" applyFill="1" applyBorder="1" applyAlignment="1">
      <alignment wrapText="1"/>
    </xf>
    <xf numFmtId="0" fontId="3" fillId="7" borderId="0" xfId="578" applyFont="1" applyFill="1" applyBorder="1" applyAlignment="1">
      <alignment wrapText="1"/>
    </xf>
    <xf numFmtId="0" fontId="3" fillId="7" borderId="4" xfId="578" applyFont="1" applyFill="1" applyBorder="1" applyAlignment="1">
      <alignment horizontal="center" vertical="center" wrapText="1"/>
    </xf>
    <xf numFmtId="0" fontId="3" fillId="7" borderId="4" xfId="578" applyFont="1" applyFill="1" applyBorder="1" applyAlignment="1">
      <alignment horizontal="left" wrapText="1"/>
    </xf>
    <xf numFmtId="0" fontId="3" fillId="8" borderId="16" xfId="578" applyFont="1" applyFill="1" applyBorder="1" applyAlignment="1">
      <alignment wrapText="1"/>
    </xf>
    <xf numFmtId="0" fontId="3" fillId="8" borderId="7" xfId="578" applyFont="1" applyFill="1" applyBorder="1" applyAlignment="1">
      <alignment wrapText="1"/>
    </xf>
    <xf numFmtId="44" fontId="3" fillId="8" borderId="7" xfId="578" applyNumberFormat="1" applyFont="1" applyFill="1" applyBorder="1" applyAlignment="1">
      <alignment horizontal="center" wrapText="1"/>
    </xf>
    <xf numFmtId="165" fontId="3" fillId="8" borderId="7" xfId="577" applyNumberFormat="1" applyFont="1" applyFill="1" applyBorder="1" applyAlignment="1">
      <alignment horizontal="center" wrapText="1"/>
    </xf>
    <xf numFmtId="0" fontId="3" fillId="8" borderId="8" xfId="578" applyFont="1" applyFill="1" applyBorder="1" applyAlignment="1">
      <alignment horizontal="left" wrapText="1"/>
    </xf>
    <xf numFmtId="165" fontId="3" fillId="8" borderId="16" xfId="0" applyNumberFormat="1" applyFont="1" applyFill="1" applyBorder="1"/>
    <xf numFmtId="44" fontId="3" fillId="8" borderId="8" xfId="0" applyNumberFormat="1" applyFont="1" applyFill="1" applyBorder="1"/>
    <xf numFmtId="44" fontId="3" fillId="8" borderId="16" xfId="0" applyNumberFormat="1" applyFont="1" applyFill="1" applyBorder="1"/>
    <xf numFmtId="44" fontId="3" fillId="8" borderId="7" xfId="0" applyNumberFormat="1" applyFont="1" applyFill="1" applyBorder="1"/>
    <xf numFmtId="0" fontId="3" fillId="8" borderId="7" xfId="578" applyFont="1" applyFill="1" applyBorder="1" applyAlignment="1">
      <alignment horizontal="center" vertical="center" wrapText="1"/>
    </xf>
    <xf numFmtId="0" fontId="4" fillId="8" borderId="8" xfId="578" applyFont="1" applyFill="1" applyBorder="1" applyAlignment="1">
      <alignment horizontal="center" vertical="center" wrapText="1"/>
    </xf>
    <xf numFmtId="44" fontId="8" fillId="0" borderId="5" xfId="0" applyNumberFormat="1" applyFont="1" applyFill="1" applyBorder="1" applyAlignment="1">
      <alignment horizontal="center" vertical="center" wrapText="1"/>
    </xf>
    <xf numFmtId="44" fontId="4" fillId="0" borderId="5" xfId="0" applyNumberFormat="1" applyFont="1" applyFill="1" applyBorder="1" applyAlignment="1">
      <alignment horizontal="center" vertical="center" wrapText="1"/>
    </xf>
    <xf numFmtId="0" fontId="0" fillId="0" borderId="15" xfId="0" applyFill="1" applyBorder="1"/>
    <xf numFmtId="0" fontId="0" fillId="0" borderId="38" xfId="0" applyFill="1" applyBorder="1"/>
    <xf numFmtId="0" fontId="0" fillId="0" borderId="10" xfId="0" applyFill="1" applyBorder="1"/>
    <xf numFmtId="10" fontId="4" fillId="0" borderId="5" xfId="587" applyNumberFormat="1" applyFont="1" applyFill="1" applyBorder="1"/>
    <xf numFmtId="0" fontId="4" fillId="7" borderId="4" xfId="578" applyFont="1" applyFill="1" applyBorder="1" applyAlignment="1">
      <alignment horizontal="left" vertical="center" wrapText="1"/>
    </xf>
    <xf numFmtId="166" fontId="24" fillId="0" borderId="0" xfId="0" applyNumberFormat="1" applyFont="1"/>
    <xf numFmtId="44" fontId="24" fillId="0" borderId="0" xfId="0" applyNumberFormat="1" applyFont="1" applyBorder="1"/>
    <xf numFmtId="0" fontId="4" fillId="0" borderId="0" xfId="0" applyFont="1" applyBorder="1" applyAlignment="1">
      <alignment horizontal="center"/>
    </xf>
    <xf numFmtId="0" fontId="0" fillId="0" borderId="0" xfId="0" applyBorder="1" applyAlignment="1">
      <alignment horizontal="center"/>
    </xf>
    <xf numFmtId="14" fontId="24" fillId="0" borderId="0" xfId="0" applyNumberFormat="1" applyFont="1" applyFill="1" applyBorder="1"/>
    <xf numFmtId="43" fontId="0" fillId="0" borderId="0" xfId="667" applyFont="1"/>
    <xf numFmtId="43" fontId="24" fillId="0" borderId="0" xfId="667" applyFont="1"/>
    <xf numFmtId="9" fontId="24" fillId="0" borderId="0" xfId="461" applyFont="1"/>
    <xf numFmtId="43" fontId="0" fillId="0" borderId="10" xfId="667" applyFont="1" applyBorder="1"/>
    <xf numFmtId="43" fontId="3" fillId="0" borderId="8" xfId="667" applyFont="1" applyBorder="1" applyAlignment="1">
      <alignment horizontal="center" wrapText="1"/>
    </xf>
    <xf numFmtId="43" fontId="0" fillId="0" borderId="60" xfId="667" applyFont="1" applyBorder="1"/>
    <xf numFmtId="0" fontId="4" fillId="0" borderId="0" xfId="0" applyFont="1" applyAlignment="1">
      <alignment wrapText="1"/>
    </xf>
    <xf numFmtId="0" fontId="9" fillId="0" borderId="72" xfId="0" applyFont="1" applyBorder="1" applyAlignment="1">
      <alignment vertical="center" wrapText="1"/>
    </xf>
    <xf numFmtId="0" fontId="9" fillId="0" borderId="72" xfId="0" applyFont="1" applyBorder="1" applyAlignment="1">
      <alignment horizontal="center" vertical="center" wrapText="1"/>
    </xf>
    <xf numFmtId="9" fontId="9" fillId="0" borderId="72" xfId="0" applyNumberFormat="1" applyFont="1" applyBorder="1" applyAlignment="1">
      <alignment horizontal="center" vertical="center" wrapText="1"/>
    </xf>
    <xf numFmtId="0" fontId="27" fillId="0" borderId="72" xfId="0" applyFont="1" applyBorder="1" applyAlignment="1">
      <alignment vertical="center" wrapText="1"/>
    </xf>
    <xf numFmtId="0" fontId="9" fillId="0" borderId="0" xfId="0" applyFont="1" applyAlignment="1">
      <alignment vertical="center"/>
    </xf>
    <xf numFmtId="0" fontId="9" fillId="0" borderId="0" xfId="0" applyFont="1" applyAlignment="1">
      <alignment horizontal="left" vertical="center" indent="1"/>
    </xf>
    <xf numFmtId="0" fontId="9" fillId="0" borderId="0" xfId="0" applyFont="1" applyAlignment="1">
      <alignment horizontal="left" vertical="center" indent="3"/>
    </xf>
    <xf numFmtId="0" fontId="29" fillId="9" borderId="72" xfId="0" applyFont="1" applyFill="1" applyBorder="1" applyAlignment="1">
      <alignment horizontal="center" vertical="center" wrapText="1"/>
    </xf>
    <xf numFmtId="44" fontId="4" fillId="0" borderId="0" xfId="0" applyNumberFormat="1" applyFont="1"/>
    <xf numFmtId="37" fontId="4" fillId="0" borderId="0" xfId="0" applyNumberFormat="1" applyFont="1" applyAlignment="1">
      <alignment horizontal="center"/>
    </xf>
    <xf numFmtId="37" fontId="4" fillId="0" borderId="0" xfId="0" applyNumberFormat="1" applyFont="1"/>
    <xf numFmtId="0" fontId="19" fillId="9" borderId="2" xfId="578" applyFont="1" applyFill="1" applyBorder="1" applyAlignment="1">
      <alignment horizontal="center" vertical="center" wrapText="1"/>
    </xf>
    <xf numFmtId="0" fontId="13" fillId="2" borderId="1" xfId="578" applyFont="1" applyFill="1" applyBorder="1" applyAlignment="1">
      <alignment horizontal="left" wrapText="1"/>
    </xf>
    <xf numFmtId="0" fontId="13" fillId="2" borderId="2" xfId="578" applyFont="1" applyFill="1" applyBorder="1" applyAlignment="1">
      <alignment horizontal="left" wrapText="1"/>
    </xf>
    <xf numFmtId="0" fontId="13" fillId="2" borderId="3" xfId="578" applyFont="1" applyFill="1" applyBorder="1" applyAlignment="1">
      <alignment horizontal="left"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3" fillId="0" borderId="66" xfId="578" applyFont="1" applyBorder="1" applyAlignment="1">
      <alignment horizontal="left" vertical="center"/>
    </xf>
    <xf numFmtId="0" fontId="3" fillId="0" borderId="67" xfId="578" applyFont="1" applyBorder="1" applyAlignment="1">
      <alignment horizontal="left" vertical="center"/>
    </xf>
    <xf numFmtId="0" fontId="3" fillId="0" borderId="68" xfId="578" applyFont="1" applyBorder="1" applyAlignment="1">
      <alignment horizontal="left" vertical="center"/>
    </xf>
    <xf numFmtId="0" fontId="3" fillId="0" borderId="69" xfId="578" applyFont="1" applyBorder="1" applyAlignment="1">
      <alignment horizontal="left" vertical="center"/>
    </xf>
    <xf numFmtId="0" fontId="4" fillId="9" borderId="5" xfId="578" applyFont="1" applyFill="1" applyBorder="1" applyAlignment="1">
      <alignment horizontal="left" vertical="top" wrapText="1"/>
    </xf>
    <xf numFmtId="0" fontId="4" fillId="9" borderId="0" xfId="578" applyFont="1" applyFill="1" applyBorder="1" applyAlignment="1">
      <alignment horizontal="left" vertical="top" wrapText="1"/>
    </xf>
    <xf numFmtId="0" fontId="4" fillId="9" borderId="4" xfId="578" applyFont="1" applyFill="1" applyBorder="1" applyAlignment="1">
      <alignment horizontal="left" vertical="top" wrapText="1"/>
    </xf>
    <xf numFmtId="0" fontId="13" fillId="0" borderId="35" xfId="578" applyFont="1" applyBorder="1" applyAlignment="1">
      <alignment horizontal="center"/>
    </xf>
    <xf numFmtId="0" fontId="13" fillId="0" borderId="37" xfId="578" applyFont="1" applyBorder="1" applyAlignment="1">
      <alignment horizontal="center"/>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13" fillId="2" borderId="64" xfId="578" applyFont="1" applyFill="1" applyBorder="1" applyAlignment="1">
      <alignment horizontal="center" vertical="center"/>
    </xf>
    <xf numFmtId="0" fontId="13" fillId="2" borderId="65" xfId="578" applyFont="1" applyFill="1" applyBorder="1" applyAlignment="1">
      <alignment horizontal="center" vertical="center"/>
    </xf>
    <xf numFmtId="0" fontId="0" fillId="0" borderId="45" xfId="0" applyBorder="1" applyAlignment="1">
      <alignment horizontal="center"/>
    </xf>
    <xf numFmtId="0" fontId="0" fillId="0" borderId="20" xfId="0" applyBorder="1" applyAlignment="1">
      <alignment horizontal="center"/>
    </xf>
    <xf numFmtId="0" fontId="3" fillId="0" borderId="50" xfId="578" applyFont="1" applyBorder="1" applyAlignment="1">
      <alignment horizontal="center"/>
    </xf>
    <xf numFmtId="0" fontId="3" fillId="0" borderId="35" xfId="578" applyFont="1" applyBorder="1" applyAlignment="1">
      <alignment horizontal="left" vertical="center"/>
    </xf>
    <xf numFmtId="0" fontId="3" fillId="0" borderId="37" xfId="578" applyFont="1" applyBorder="1" applyAlignment="1">
      <alignment horizontal="left" vertical="center"/>
    </xf>
    <xf numFmtId="0" fontId="13" fillId="2" borderId="19" xfId="578" applyFont="1" applyFill="1" applyBorder="1" applyAlignment="1">
      <alignment horizontal="center" vertical="center"/>
    </xf>
    <xf numFmtId="0" fontId="13" fillId="2" borderId="25" xfId="578" applyFont="1" applyFill="1" applyBorder="1" applyAlignment="1">
      <alignment horizontal="center" vertical="center"/>
    </xf>
    <xf numFmtId="0" fontId="13" fillId="2" borderId="36" xfId="578" applyFont="1" applyFill="1" applyBorder="1" applyAlignment="1">
      <alignment horizontal="center" vertical="center"/>
    </xf>
    <xf numFmtId="0" fontId="13" fillId="2" borderId="19" xfId="578" applyFont="1" applyFill="1" applyBorder="1" applyAlignment="1">
      <alignment horizontal="center" vertical="center" wrapText="1"/>
    </xf>
    <xf numFmtId="0" fontId="13" fillId="2" borderId="25" xfId="578" applyFont="1" applyFill="1" applyBorder="1" applyAlignment="1">
      <alignment horizontal="center" vertical="center" wrapText="1"/>
    </xf>
    <xf numFmtId="0" fontId="13" fillId="2" borderId="27" xfId="578" applyFont="1" applyFill="1" applyBorder="1" applyAlignment="1">
      <alignment horizontal="center" vertical="center" wrapText="1"/>
    </xf>
    <xf numFmtId="0" fontId="15" fillId="2" borderId="5" xfId="578" applyFont="1" applyFill="1" applyBorder="1" applyAlignment="1">
      <alignment horizontal="left" vertical="center"/>
    </xf>
    <xf numFmtId="0" fontId="15" fillId="2" borderId="0" xfId="578" applyFont="1" applyFill="1" applyBorder="1" applyAlignment="1">
      <alignment horizontal="left" vertical="center"/>
    </xf>
    <xf numFmtId="0" fontId="15" fillId="2" borderId="4" xfId="578" applyFont="1" applyFill="1" applyBorder="1" applyAlignment="1">
      <alignment horizontal="left" vertical="center"/>
    </xf>
    <xf numFmtId="0" fontId="13" fillId="2" borderId="1" xfId="578" applyFont="1" applyFill="1" applyBorder="1" applyAlignment="1">
      <alignment horizontal="left"/>
    </xf>
    <xf numFmtId="0" fontId="13" fillId="2" borderId="2" xfId="578" applyFont="1" applyFill="1" applyBorder="1" applyAlignment="1">
      <alignment horizontal="left"/>
    </xf>
    <xf numFmtId="0" fontId="13" fillId="2" borderId="3" xfId="578" applyFont="1" applyFill="1" applyBorder="1" applyAlignment="1">
      <alignment horizontal="left"/>
    </xf>
    <xf numFmtId="0" fontId="3" fillId="4" borderId="9" xfId="578" applyFont="1" applyFill="1" applyBorder="1" applyAlignment="1">
      <alignment horizontal="left" vertical="center"/>
    </xf>
    <xf numFmtId="0" fontId="3" fillId="4" borderId="12" xfId="578" applyFont="1" applyFill="1" applyBorder="1" applyAlignment="1">
      <alignment horizontal="left" vertical="center"/>
    </xf>
    <xf numFmtId="0" fontId="3" fillId="4" borderId="13" xfId="578" applyFont="1" applyFill="1" applyBorder="1" applyAlignment="1">
      <alignment horizontal="left" vertical="center"/>
    </xf>
    <xf numFmtId="0" fontId="4" fillId="0" borderId="1" xfId="578" applyBorder="1" applyAlignment="1">
      <alignment horizontal="left"/>
    </xf>
    <xf numFmtId="0" fontId="4" fillId="0" borderId="2" xfId="578" applyBorder="1" applyAlignment="1">
      <alignment horizontal="left"/>
    </xf>
    <xf numFmtId="0" fontId="4" fillId="0" borderId="3" xfId="578" applyBorder="1" applyAlignment="1">
      <alignment horizontal="left"/>
    </xf>
    <xf numFmtId="0" fontId="3" fillId="4" borderId="15" xfId="578" applyFont="1" applyFill="1" applyBorder="1" applyAlignment="1">
      <alignment horizontal="left" vertical="center"/>
    </xf>
    <xf numFmtId="0" fontId="3" fillId="4" borderId="38" xfId="578" applyFont="1" applyFill="1" applyBorder="1" applyAlignment="1">
      <alignment horizontal="left" vertical="center"/>
    </xf>
    <xf numFmtId="0" fontId="3" fillId="4" borderId="10" xfId="578" applyFont="1" applyFill="1" applyBorder="1" applyAlignment="1">
      <alignment horizontal="left" vertical="center"/>
    </xf>
    <xf numFmtId="0" fontId="0" fillId="0" borderId="6" xfId="0" applyBorder="1" applyAlignment="1">
      <alignment horizontal="left" vertical="center" wrapText="1"/>
    </xf>
    <xf numFmtId="0" fontId="0" fillId="0" borderId="53" xfId="0" applyBorder="1" applyAlignment="1">
      <alignment horizontal="left" vertical="center" wrapText="1"/>
    </xf>
    <xf numFmtId="0" fontId="4" fillId="0" borderId="43" xfId="578" applyBorder="1" applyAlignment="1">
      <alignment horizontal="center"/>
    </xf>
    <xf numFmtId="0" fontId="4" fillId="0" borderId="45" xfId="578" applyBorder="1" applyAlignment="1">
      <alignment horizontal="center"/>
    </xf>
    <xf numFmtId="0" fontId="4" fillId="0" borderId="47" xfId="578" applyBorder="1" applyAlignment="1">
      <alignment horizontal="center"/>
    </xf>
    <xf numFmtId="0" fontId="13" fillId="0" borderId="24" xfId="578" applyFont="1" applyBorder="1" applyAlignment="1">
      <alignment horizontal="center" wrapText="1"/>
    </xf>
    <xf numFmtId="0" fontId="13" fillId="0" borderId="30" xfId="578" applyFont="1" applyBorder="1" applyAlignment="1">
      <alignment horizontal="center" wrapText="1"/>
    </xf>
    <xf numFmtId="0" fontId="4" fillId="0" borderId="22" xfId="578" applyBorder="1" applyAlignment="1">
      <alignment horizontal="center"/>
    </xf>
    <xf numFmtId="0" fontId="4" fillId="0" borderId="31" xfId="578"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13" fillId="2" borderId="1" xfId="578" applyFont="1" applyFill="1" applyBorder="1" applyAlignment="1">
      <alignment horizontal="left" vertical="center" wrapText="1"/>
    </xf>
    <xf numFmtId="0" fontId="13" fillId="2" borderId="2" xfId="578" applyFont="1" applyFill="1" applyBorder="1" applyAlignment="1">
      <alignment horizontal="left" vertical="center" wrapText="1"/>
    </xf>
    <xf numFmtId="0" fontId="13" fillId="2" borderId="3" xfId="578" applyFont="1" applyFill="1" applyBorder="1" applyAlignment="1">
      <alignment horizontal="left" vertical="center" wrapText="1"/>
    </xf>
    <xf numFmtId="0" fontId="3" fillId="0" borderId="15" xfId="0" applyFont="1" applyBorder="1" applyAlignment="1">
      <alignment horizontal="center"/>
    </xf>
    <xf numFmtId="0" fontId="3" fillId="0" borderId="38" xfId="0" applyFont="1" applyBorder="1" applyAlignment="1">
      <alignment horizontal="center"/>
    </xf>
    <xf numFmtId="0" fontId="3" fillId="0" borderId="10" xfId="0" applyFont="1" applyBorder="1" applyAlignment="1">
      <alignment horizontal="center"/>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3" fillId="4" borderId="16" xfId="578" applyFont="1" applyFill="1" applyBorder="1" applyAlignment="1">
      <alignment horizontal="left" wrapText="1"/>
    </xf>
    <xf numFmtId="0" fontId="3" fillId="4" borderId="7" xfId="578" applyFont="1" applyFill="1" applyBorder="1" applyAlignment="1">
      <alignment horizontal="left" wrapText="1"/>
    </xf>
    <xf numFmtId="0" fontId="3" fillId="5" borderId="16" xfId="578" applyFont="1" applyFill="1" applyBorder="1" applyAlignment="1">
      <alignment horizontal="left" wrapText="1"/>
    </xf>
    <xf numFmtId="0" fontId="3" fillId="5" borderId="7" xfId="578" applyFont="1" applyFill="1" applyBorder="1" applyAlignment="1">
      <alignment horizontal="left" wrapText="1"/>
    </xf>
    <xf numFmtId="0" fontId="4" fillId="0" borderId="19" xfId="0" applyFont="1" applyBorder="1" applyAlignment="1">
      <alignment horizontal="left"/>
    </xf>
    <xf numFmtId="0" fontId="4" fillId="0" borderId="25" xfId="0" applyFont="1" applyBorder="1" applyAlignment="1">
      <alignment horizontal="left"/>
    </xf>
    <xf numFmtId="0" fontId="4" fillId="0" borderId="36" xfId="0" applyFont="1" applyBorder="1" applyAlignment="1">
      <alignment horizontal="left"/>
    </xf>
    <xf numFmtId="0" fontId="4" fillId="0" borderId="4" xfId="0" applyFont="1" applyBorder="1" applyAlignment="1">
      <alignment horizontal="left" vertical="top" wrapText="1"/>
    </xf>
    <xf numFmtId="0" fontId="4" fillId="0" borderId="0" xfId="0" applyFont="1" applyBorder="1" applyAlignment="1">
      <alignment vertical="top" wrapText="1"/>
    </xf>
    <xf numFmtId="0" fontId="4" fillId="0" borderId="4" xfId="0" applyFont="1" applyBorder="1" applyAlignment="1">
      <alignment vertical="top" wrapText="1"/>
    </xf>
    <xf numFmtId="0" fontId="4" fillId="4" borderId="0"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19" fillId="5" borderId="16" xfId="578" applyFont="1" applyFill="1" applyBorder="1" applyAlignment="1">
      <alignment horizontal="left" wrapText="1"/>
    </xf>
    <xf numFmtId="0" fontId="19" fillId="5" borderId="7" xfId="578" applyFont="1" applyFill="1" applyBorder="1" applyAlignment="1">
      <alignment horizontal="left" wrapText="1"/>
    </xf>
    <xf numFmtId="0" fontId="8" fillId="0" borderId="0" xfId="578" applyFont="1" applyFill="1" applyBorder="1" applyAlignment="1">
      <alignment horizontal="left"/>
    </xf>
    <xf numFmtId="0" fontId="3" fillId="0" borderId="34"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3" fillId="0" borderId="42" xfId="0" applyFont="1" applyBorder="1" applyAlignment="1">
      <alignment horizontal="center" wrapText="1"/>
    </xf>
    <xf numFmtId="0" fontId="3" fillId="0" borderId="14" xfId="0" applyFont="1" applyBorder="1" applyAlignment="1">
      <alignment horizontal="center" wrapText="1"/>
    </xf>
  </cellXfs>
  <cellStyles count="668">
    <cellStyle name="Bad 2" xfId="594"/>
    <cellStyle name="Comma" xfId="667" builtinId="3"/>
    <cellStyle name="Comma 2" xfId="582"/>
    <cellStyle name="Comma 3" xfId="583"/>
    <cellStyle name="Comma 4" xfId="584"/>
    <cellStyle name="Comma 5" xfId="581"/>
    <cellStyle name="Currency" xfId="580" builtinId="4"/>
    <cellStyle name="Currency 2" xfId="585"/>
    <cellStyle name="Currency 3" xfId="586"/>
    <cellStyle name="Currency 4" xfId="587"/>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2" xfId="588"/>
    <cellStyle name="Normal" xfId="0" builtinId="0"/>
    <cellStyle name="Normal 2" xfId="1"/>
    <cellStyle name="Normal 2 2" xfId="578"/>
    <cellStyle name="Normal 2 2 2" xfId="589"/>
    <cellStyle name="Normal 3" xfId="2"/>
    <cellStyle name="Normal 3 2" xfId="591"/>
    <cellStyle name="Normal 3 3" xfId="590"/>
    <cellStyle name="Normal 4" xfId="592"/>
    <cellStyle name="Normal 4 2" xfId="579"/>
    <cellStyle name="Normal 5" xfId="593"/>
    <cellStyle name="Normal 9" xfId="538"/>
    <cellStyle name="Percent" xfId="461" builtinId="5"/>
    <cellStyle name="Percent 2" xfId="577"/>
  </cellStyles>
  <dxfs count="0"/>
  <tableStyles count="0" defaultTableStyle="TableStyleMedium9" defaultPivotStyle="PivotStyleLight16"/>
  <colors>
    <mruColors>
      <color rgb="FFC4BD97"/>
      <color rgb="FFBF9000"/>
      <color rgb="FFEBF1DE"/>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7" zoomScaleNormal="100" workbookViewId="0">
      <selection activeCell="D3" sqref="D3"/>
    </sheetView>
  </sheetViews>
  <sheetFormatPr defaultColWidth="8.85546875" defaultRowHeight="12.75" x14ac:dyDescent="0.2"/>
  <cols>
    <col min="1" max="1" width="11.28515625" style="1" customWidth="1"/>
    <col min="2" max="2" width="84.85546875" style="52" customWidth="1"/>
    <col min="3" max="3" width="17.42578125" customWidth="1"/>
    <col min="4" max="4" width="20.28515625" customWidth="1"/>
    <col min="7" max="10" width="8.85546875" customWidth="1"/>
  </cols>
  <sheetData>
    <row r="1" spans="1:4" ht="28.9" customHeight="1" x14ac:dyDescent="0.2">
      <c r="A1" s="348" t="s">
        <v>45</v>
      </c>
      <c r="B1" s="348"/>
    </row>
    <row r="2" spans="1:4" s="51" customFormat="1" ht="49.9" customHeight="1" x14ac:dyDescent="0.2">
      <c r="A2" s="49">
        <v>1</v>
      </c>
      <c r="B2" s="50" t="s">
        <v>46</v>
      </c>
    </row>
    <row r="3" spans="1:4" s="51" customFormat="1" ht="219" customHeight="1" x14ac:dyDescent="0.2">
      <c r="A3" s="49">
        <v>2</v>
      </c>
      <c r="B3" s="50" t="s">
        <v>219</v>
      </c>
    </row>
    <row r="4" spans="1:4" s="51" customFormat="1" ht="48" customHeight="1" x14ac:dyDescent="0.2">
      <c r="A4" s="49">
        <v>3</v>
      </c>
      <c r="B4" s="50" t="s">
        <v>192</v>
      </c>
    </row>
    <row r="5" spans="1:4" s="51" customFormat="1" ht="96" customHeight="1" x14ac:dyDescent="0.2">
      <c r="A5" s="49">
        <v>4</v>
      </c>
      <c r="B5" s="50" t="s">
        <v>166</v>
      </c>
    </row>
    <row r="6" spans="1:4" s="51" customFormat="1" ht="78" customHeight="1" x14ac:dyDescent="0.2">
      <c r="A6" s="49">
        <v>5</v>
      </c>
      <c r="B6" s="50" t="s">
        <v>71</v>
      </c>
    </row>
    <row r="7" spans="1:4" s="51" customFormat="1" ht="49.9" customHeight="1" x14ac:dyDescent="0.2">
      <c r="A7" s="49">
        <v>6</v>
      </c>
      <c r="B7" s="50" t="s">
        <v>74</v>
      </c>
    </row>
    <row r="8" spans="1:4" ht="49.9" customHeight="1" thickBot="1" x14ac:dyDescent="0.25"/>
    <row r="9" spans="1:4" ht="49.9" customHeight="1" thickBot="1" x14ac:dyDescent="0.25">
      <c r="A9" s="344" t="s">
        <v>205</v>
      </c>
      <c r="B9" s="344" t="s">
        <v>206</v>
      </c>
      <c r="C9" s="344" t="s">
        <v>207</v>
      </c>
      <c r="D9" s="344" t="s">
        <v>208</v>
      </c>
    </row>
    <row r="10" spans="1:4" ht="45" customHeight="1" thickBot="1" x14ac:dyDescent="0.25">
      <c r="A10" s="337" t="s">
        <v>60</v>
      </c>
      <c r="B10" s="337" t="s">
        <v>209</v>
      </c>
      <c r="C10" s="338" t="s">
        <v>187</v>
      </c>
      <c r="D10" s="339">
        <v>0</v>
      </c>
    </row>
    <row r="11" spans="1:4" ht="45" customHeight="1" thickBot="1" x14ac:dyDescent="0.25">
      <c r="A11" s="337" t="s">
        <v>210</v>
      </c>
      <c r="B11" s="337" t="s">
        <v>211</v>
      </c>
      <c r="C11" s="338" t="s">
        <v>187</v>
      </c>
      <c r="D11" s="339">
        <v>0</v>
      </c>
    </row>
    <row r="12" spans="1:4" ht="45" customHeight="1" thickBot="1" x14ac:dyDescent="0.25">
      <c r="A12" s="337" t="s">
        <v>212</v>
      </c>
      <c r="B12" s="337" t="s">
        <v>213</v>
      </c>
      <c r="C12" s="338" t="s">
        <v>187</v>
      </c>
      <c r="D12" s="339">
        <v>0.1</v>
      </c>
    </row>
    <row r="13" spans="1:4" ht="45" customHeight="1" thickBot="1" x14ac:dyDescent="0.25">
      <c r="A13" s="337" t="s">
        <v>143</v>
      </c>
      <c r="B13" s="340" t="s">
        <v>220</v>
      </c>
      <c r="C13" s="338" t="s">
        <v>187</v>
      </c>
      <c r="D13" s="339">
        <v>0</v>
      </c>
    </row>
    <row r="14" spans="1:4" ht="45" customHeight="1" thickBot="1" x14ac:dyDescent="0.25">
      <c r="A14" s="337" t="s">
        <v>144</v>
      </c>
      <c r="B14" s="337" t="s">
        <v>221</v>
      </c>
      <c r="C14" s="338" t="s">
        <v>188</v>
      </c>
      <c r="D14" s="339">
        <v>0.1</v>
      </c>
    </row>
    <row r="15" spans="1:4" ht="45" customHeight="1" thickBot="1" x14ac:dyDescent="0.25">
      <c r="A15" s="337" t="s">
        <v>145</v>
      </c>
      <c r="B15" s="337" t="s">
        <v>214</v>
      </c>
      <c r="C15" s="338" t="s">
        <v>188</v>
      </c>
      <c r="D15" s="338" t="s">
        <v>215</v>
      </c>
    </row>
    <row r="16" spans="1:4" ht="45" customHeight="1" thickBot="1" x14ac:dyDescent="0.25">
      <c r="A16" s="337" t="s">
        <v>146</v>
      </c>
      <c r="B16" s="337" t="s">
        <v>216</v>
      </c>
      <c r="C16" s="338" t="s">
        <v>187</v>
      </c>
      <c r="D16" s="339">
        <v>0.1</v>
      </c>
    </row>
    <row r="17" spans="1:4" x14ac:dyDescent="0.2">
      <c r="A17" s="341"/>
      <c r="B17" s="3"/>
      <c r="C17" s="3"/>
      <c r="D17" s="3"/>
    </row>
    <row r="18" spans="1:4" x14ac:dyDescent="0.2">
      <c r="A18" s="342" t="s">
        <v>222</v>
      </c>
      <c r="B18" s="3"/>
      <c r="C18" s="3"/>
      <c r="D18" s="3"/>
    </row>
    <row r="19" spans="1:4" x14ac:dyDescent="0.2">
      <c r="A19" s="343" t="s">
        <v>223</v>
      </c>
      <c r="B19" s="3"/>
      <c r="C19" s="3"/>
      <c r="D19" s="3"/>
    </row>
    <row r="20" spans="1:4" x14ac:dyDescent="0.2">
      <c r="A20" s="343" t="s">
        <v>217</v>
      </c>
      <c r="B20" s="3"/>
      <c r="C20" s="3"/>
      <c r="D20" s="3"/>
    </row>
    <row r="21" spans="1:4" x14ac:dyDescent="0.2">
      <c r="A21" s="343" t="s">
        <v>218</v>
      </c>
      <c r="B21" s="3"/>
      <c r="C21" s="3"/>
      <c r="D21" s="3"/>
    </row>
    <row r="22" spans="1:4" x14ac:dyDescent="0.2">
      <c r="A22" s="342" t="s">
        <v>224</v>
      </c>
      <c r="B22" s="3"/>
      <c r="C22" s="3"/>
      <c r="D22" s="3"/>
    </row>
    <row r="23" spans="1:4" x14ac:dyDescent="0.2">
      <c r="A23" s="343" t="s">
        <v>225</v>
      </c>
      <c r="B23" s="3"/>
      <c r="C23" s="3"/>
      <c r="D23" s="3"/>
    </row>
    <row r="24" spans="1:4" x14ac:dyDescent="0.2">
      <c r="B24" s="336"/>
      <c r="C24" s="3"/>
      <c r="D24" s="3"/>
    </row>
  </sheetData>
  <mergeCells count="1">
    <mergeCell ref="A1:B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51"/>
  <sheetViews>
    <sheetView showGridLines="0" topLeftCell="A19" zoomScaleNormal="100" workbookViewId="0">
      <selection activeCell="H31" sqref="H31:I31"/>
    </sheetView>
  </sheetViews>
  <sheetFormatPr defaultColWidth="8.85546875" defaultRowHeight="12.75" x14ac:dyDescent="0.2"/>
  <cols>
    <col min="1" max="1" width="1.85546875" customWidth="1"/>
    <col min="2" max="4" width="27.7109375" customWidth="1"/>
    <col min="5" max="5" width="22.7109375" customWidth="1"/>
    <col min="6" max="6" width="18.28515625" customWidth="1"/>
    <col min="7" max="7" width="22.28515625" customWidth="1"/>
    <col min="8" max="8" width="25.7109375" customWidth="1"/>
    <col min="9" max="9" width="27.5703125" customWidth="1"/>
  </cols>
  <sheetData>
    <row r="1" spans="1:9" ht="15.75" x14ac:dyDescent="0.2">
      <c r="B1" s="80" t="s">
        <v>55</v>
      </c>
      <c r="C1" s="80"/>
      <c r="D1" s="80"/>
    </row>
    <row r="2" spans="1:9" ht="15.75" x14ac:dyDescent="0.2">
      <c r="B2" s="80" t="s">
        <v>79</v>
      </c>
      <c r="C2" s="80"/>
      <c r="D2" s="80"/>
    </row>
    <row r="3" spans="1:9" ht="16.5" thickBot="1" x14ac:dyDescent="0.25">
      <c r="B3" s="80" t="s">
        <v>64</v>
      </c>
      <c r="C3" s="80"/>
      <c r="D3" s="80"/>
    </row>
    <row r="4" spans="1:9" ht="19.5" customHeight="1" x14ac:dyDescent="0.2">
      <c r="A4" s="385" t="s">
        <v>12</v>
      </c>
      <c r="B4" s="386"/>
      <c r="C4" s="386"/>
      <c r="D4" s="386"/>
      <c r="E4" s="386"/>
      <c r="F4" s="386"/>
      <c r="G4" s="386"/>
      <c r="H4" s="386"/>
      <c r="I4" s="387"/>
    </row>
    <row r="5" spans="1:9" x14ac:dyDescent="0.2">
      <c r="A5" s="388"/>
      <c r="B5" s="389"/>
      <c r="C5" s="389"/>
      <c r="D5" s="389"/>
      <c r="E5" s="389"/>
      <c r="F5" s="389"/>
      <c r="G5" s="389"/>
      <c r="H5" s="389"/>
      <c r="I5" s="390"/>
    </row>
    <row r="6" spans="1:9" x14ac:dyDescent="0.2">
      <c r="A6" s="382" t="s">
        <v>154</v>
      </c>
      <c r="B6" s="383"/>
      <c r="C6" s="383"/>
      <c r="D6" s="383"/>
      <c r="E6" s="383"/>
      <c r="F6" s="383"/>
      <c r="G6" s="383"/>
      <c r="H6" s="383"/>
      <c r="I6" s="384"/>
    </row>
    <row r="7" spans="1:9" ht="25.5" x14ac:dyDescent="0.2">
      <c r="A7" s="396"/>
      <c r="B7" s="42" t="s">
        <v>17</v>
      </c>
      <c r="C7" s="218" t="s">
        <v>149</v>
      </c>
      <c r="D7" s="218" t="s">
        <v>153</v>
      </c>
      <c r="E7" s="399" t="s">
        <v>18</v>
      </c>
      <c r="F7" s="400"/>
      <c r="G7" s="42" t="s">
        <v>19</v>
      </c>
      <c r="H7" s="42" t="s">
        <v>20</v>
      </c>
      <c r="I7" s="87" t="s">
        <v>21</v>
      </c>
    </row>
    <row r="8" spans="1:9" x14ac:dyDescent="0.2">
      <c r="A8" s="397"/>
      <c r="B8" s="22"/>
      <c r="C8" s="219"/>
      <c r="D8" s="219"/>
      <c r="E8" s="401"/>
      <c r="F8" s="402"/>
      <c r="G8" s="22"/>
      <c r="H8" s="22"/>
      <c r="I8" s="88"/>
    </row>
    <row r="9" spans="1:9" x14ac:dyDescent="0.2">
      <c r="A9" s="397"/>
      <c r="B9" s="22"/>
      <c r="C9" s="219"/>
      <c r="D9" s="219"/>
      <c r="E9" s="401"/>
      <c r="F9" s="402"/>
      <c r="G9" s="22"/>
      <c r="H9" s="22"/>
      <c r="I9" s="88"/>
    </row>
    <row r="10" spans="1:9" x14ac:dyDescent="0.2">
      <c r="A10" s="397"/>
      <c r="B10" s="22"/>
      <c r="C10" s="219"/>
      <c r="D10" s="219"/>
      <c r="E10" s="401"/>
      <c r="F10" s="402"/>
      <c r="G10" s="22"/>
      <c r="H10" s="22"/>
      <c r="I10" s="88"/>
    </row>
    <row r="11" spans="1:9" x14ac:dyDescent="0.2">
      <c r="A11" s="397"/>
      <c r="B11" s="22"/>
      <c r="C11" s="219"/>
      <c r="D11" s="219"/>
      <c r="E11" s="401"/>
      <c r="F11" s="402"/>
      <c r="G11" s="22"/>
      <c r="H11" s="22"/>
      <c r="I11" s="88"/>
    </row>
    <row r="12" spans="1:9" x14ac:dyDescent="0.2">
      <c r="A12" s="397"/>
      <c r="B12" s="22"/>
      <c r="C12" s="219"/>
      <c r="D12" s="219"/>
      <c r="E12" s="401"/>
      <c r="F12" s="402"/>
      <c r="G12" s="22"/>
      <c r="H12" s="22"/>
      <c r="I12" s="88"/>
    </row>
    <row r="13" spans="1:9" ht="13.5" customHeight="1" x14ac:dyDescent="0.2">
      <c r="A13" s="398"/>
      <c r="B13" s="43"/>
      <c r="C13" s="220"/>
      <c r="D13" s="220"/>
      <c r="E13" s="403"/>
      <c r="F13" s="404"/>
      <c r="G13" s="43"/>
      <c r="H13" s="43"/>
      <c r="I13" s="89"/>
    </row>
    <row r="14" spans="1:9" ht="13.5" customHeight="1" x14ac:dyDescent="0.2">
      <c r="A14" s="349" t="s">
        <v>226</v>
      </c>
      <c r="B14" s="350"/>
      <c r="C14" s="350"/>
      <c r="D14" s="350"/>
      <c r="E14" s="350"/>
      <c r="F14" s="350"/>
      <c r="G14" s="350"/>
      <c r="H14" s="350"/>
      <c r="I14" s="351"/>
    </row>
    <row r="15" spans="1:9" ht="13.5" customHeight="1" x14ac:dyDescent="0.2">
      <c r="A15" s="349"/>
      <c r="B15" s="350"/>
      <c r="C15" s="350"/>
      <c r="D15" s="350"/>
      <c r="E15" s="350"/>
      <c r="F15" s="350"/>
      <c r="G15" s="350"/>
      <c r="H15" s="350"/>
      <c r="I15" s="351"/>
    </row>
    <row r="16" spans="1:9" ht="13.5" customHeight="1" x14ac:dyDescent="0.2">
      <c r="A16" s="352"/>
      <c r="B16" s="353"/>
      <c r="C16" s="353"/>
      <c r="D16" s="353"/>
      <c r="E16" s="353"/>
      <c r="F16" s="353"/>
      <c r="G16" s="353"/>
      <c r="H16" s="353"/>
      <c r="I16" s="354"/>
    </row>
    <row r="17" spans="1:9" ht="13.5" customHeight="1" x14ac:dyDescent="0.2">
      <c r="A17" s="352"/>
      <c r="B17" s="353"/>
      <c r="C17" s="353"/>
      <c r="D17" s="353"/>
      <c r="E17" s="353"/>
      <c r="F17" s="353"/>
      <c r="G17" s="353"/>
      <c r="H17" s="353"/>
      <c r="I17" s="354"/>
    </row>
    <row r="18" spans="1:9" ht="13.5" customHeight="1" x14ac:dyDescent="0.2">
      <c r="A18" s="352"/>
      <c r="B18" s="353"/>
      <c r="C18" s="353"/>
      <c r="D18" s="353"/>
      <c r="E18" s="353"/>
      <c r="F18" s="353"/>
      <c r="G18" s="353"/>
      <c r="H18" s="353"/>
      <c r="I18" s="354"/>
    </row>
    <row r="19" spans="1:9" ht="13.5" customHeight="1" x14ac:dyDescent="0.2">
      <c r="A19" s="352"/>
      <c r="B19" s="353"/>
      <c r="C19" s="353"/>
      <c r="D19" s="353"/>
      <c r="E19" s="353"/>
      <c r="F19" s="353"/>
      <c r="G19" s="353"/>
      <c r="H19" s="353"/>
      <c r="I19" s="354"/>
    </row>
    <row r="20" spans="1:9" ht="13.15" customHeight="1" x14ac:dyDescent="0.2">
      <c r="A20" s="349" t="s">
        <v>150</v>
      </c>
      <c r="B20" s="350"/>
      <c r="C20" s="350"/>
      <c r="D20" s="350"/>
      <c r="E20" s="350"/>
      <c r="F20" s="350"/>
      <c r="G20" s="350"/>
      <c r="H20" s="350"/>
      <c r="I20" s="351"/>
    </row>
    <row r="21" spans="1:9" x14ac:dyDescent="0.2">
      <c r="A21" s="349"/>
      <c r="B21" s="350"/>
      <c r="C21" s="350"/>
      <c r="D21" s="350"/>
      <c r="E21" s="350"/>
      <c r="F21" s="350"/>
      <c r="G21" s="350"/>
      <c r="H21" s="350"/>
      <c r="I21" s="351"/>
    </row>
    <row r="22" spans="1:9" x14ac:dyDescent="0.2">
      <c r="A22" s="352"/>
      <c r="B22" s="353"/>
      <c r="C22" s="353"/>
      <c r="D22" s="353"/>
      <c r="E22" s="353"/>
      <c r="F22" s="353"/>
      <c r="G22" s="353"/>
      <c r="H22" s="353"/>
      <c r="I22" s="354"/>
    </row>
    <row r="23" spans="1:9" x14ac:dyDescent="0.2">
      <c r="A23" s="352"/>
      <c r="B23" s="353"/>
      <c r="C23" s="353"/>
      <c r="D23" s="353"/>
      <c r="E23" s="353"/>
      <c r="F23" s="353"/>
      <c r="G23" s="353"/>
      <c r="H23" s="353"/>
      <c r="I23" s="354"/>
    </row>
    <row r="24" spans="1:9" x14ac:dyDescent="0.2">
      <c r="A24" s="352"/>
      <c r="B24" s="353"/>
      <c r="C24" s="353"/>
      <c r="D24" s="353"/>
      <c r="E24" s="353"/>
      <c r="F24" s="353"/>
      <c r="G24" s="353"/>
      <c r="H24" s="353"/>
      <c r="I24" s="354"/>
    </row>
    <row r="25" spans="1:9" x14ac:dyDescent="0.2">
      <c r="A25" s="352"/>
      <c r="B25" s="353"/>
      <c r="C25" s="353"/>
      <c r="D25" s="353"/>
      <c r="E25" s="353"/>
      <c r="F25" s="353"/>
      <c r="G25" s="353"/>
      <c r="H25" s="353"/>
      <c r="I25" s="354"/>
    </row>
    <row r="26" spans="1:9" ht="13.15" customHeight="1" x14ac:dyDescent="0.2">
      <c r="A26" s="407" t="s">
        <v>151</v>
      </c>
      <c r="B26" s="408"/>
      <c r="C26" s="408"/>
      <c r="D26" s="408"/>
      <c r="E26" s="408"/>
      <c r="F26" s="408"/>
      <c r="G26" s="408"/>
      <c r="H26" s="408"/>
      <c r="I26" s="409"/>
    </row>
    <row r="27" spans="1:9" x14ac:dyDescent="0.2">
      <c r="A27" s="407"/>
      <c r="B27" s="408"/>
      <c r="C27" s="408"/>
      <c r="D27" s="408"/>
      <c r="E27" s="408"/>
      <c r="F27" s="408"/>
      <c r="G27" s="408"/>
      <c r="H27" s="408"/>
      <c r="I27" s="409"/>
    </row>
    <row r="28" spans="1:9" ht="44.45" customHeight="1" x14ac:dyDescent="0.2">
      <c r="A28" s="90"/>
      <c r="B28" s="44" t="s">
        <v>17</v>
      </c>
      <c r="C28" s="188" t="s">
        <v>149</v>
      </c>
      <c r="D28" s="188" t="s">
        <v>153</v>
      </c>
      <c r="E28" s="362" t="s">
        <v>22</v>
      </c>
      <c r="F28" s="363"/>
      <c r="G28" s="45" t="s">
        <v>23</v>
      </c>
      <c r="H28" s="364"/>
      <c r="I28" s="365"/>
    </row>
    <row r="29" spans="1:9" x14ac:dyDescent="0.2">
      <c r="A29" s="91"/>
      <c r="B29" s="38"/>
      <c r="C29" s="40"/>
      <c r="D29" s="40"/>
      <c r="E29" s="40"/>
      <c r="F29" s="41"/>
      <c r="G29" s="38"/>
      <c r="H29" s="405"/>
      <c r="I29" s="406"/>
    </row>
    <row r="30" spans="1:9" x14ac:dyDescent="0.2">
      <c r="A30" s="91"/>
      <c r="B30" s="38"/>
      <c r="C30" s="40"/>
      <c r="D30" s="40"/>
      <c r="E30" s="40"/>
      <c r="F30" s="41"/>
      <c r="G30" s="38"/>
      <c r="H30" s="405"/>
      <c r="I30" s="406"/>
    </row>
    <row r="31" spans="1:9" ht="13.5" thickBot="1" x14ac:dyDescent="0.25">
      <c r="A31" s="92"/>
      <c r="B31" s="93"/>
      <c r="C31" s="94"/>
      <c r="D31" s="94"/>
      <c r="E31" s="94"/>
      <c r="F31" s="95"/>
      <c r="G31" s="93"/>
      <c r="H31" s="394"/>
      <c r="I31" s="395"/>
    </row>
    <row r="32" spans="1:9" ht="13.5" thickBot="1" x14ac:dyDescent="0.25">
      <c r="A32" s="96"/>
      <c r="B32" s="30"/>
      <c r="C32" s="30"/>
      <c r="D32" s="30"/>
      <c r="E32" s="30"/>
      <c r="F32" s="30"/>
      <c r="G32" s="30"/>
      <c r="H32" s="97"/>
      <c r="I32" s="97"/>
    </row>
    <row r="33" spans="1:9" x14ac:dyDescent="0.2">
      <c r="A33" s="391" t="s">
        <v>44</v>
      </c>
      <c r="B33" s="392"/>
      <c r="C33" s="392"/>
      <c r="D33" s="392"/>
      <c r="E33" s="392"/>
      <c r="F33" s="392"/>
      <c r="G33" s="392"/>
      <c r="H33" s="392"/>
      <c r="I33" s="393"/>
    </row>
    <row r="34" spans="1:9" ht="13.15" customHeight="1" x14ac:dyDescent="0.2">
      <c r="A34" s="359" t="s">
        <v>111</v>
      </c>
      <c r="B34" s="360"/>
      <c r="C34" s="360"/>
      <c r="D34" s="360"/>
      <c r="E34" s="360"/>
      <c r="F34" s="360"/>
      <c r="G34" s="360"/>
      <c r="H34" s="360"/>
      <c r="I34" s="361"/>
    </row>
    <row r="35" spans="1:9" x14ac:dyDescent="0.2">
      <c r="A35" s="359"/>
      <c r="B35" s="360"/>
      <c r="C35" s="360"/>
      <c r="D35" s="360"/>
      <c r="E35" s="360"/>
      <c r="F35" s="360"/>
      <c r="G35" s="360"/>
      <c r="H35" s="360"/>
      <c r="I35" s="361"/>
    </row>
    <row r="36" spans="1:9" x14ac:dyDescent="0.2">
      <c r="A36" s="359"/>
      <c r="B36" s="360"/>
      <c r="C36" s="360"/>
      <c r="D36" s="360"/>
      <c r="E36" s="360"/>
      <c r="F36" s="360"/>
      <c r="G36" s="360"/>
      <c r="H36" s="360"/>
      <c r="I36" s="361"/>
    </row>
    <row r="37" spans="1:9" x14ac:dyDescent="0.2">
      <c r="A37" s="359"/>
      <c r="B37" s="360"/>
      <c r="C37" s="360"/>
      <c r="D37" s="360"/>
      <c r="E37" s="360"/>
      <c r="F37" s="360"/>
      <c r="G37" s="360"/>
      <c r="H37" s="360"/>
      <c r="I37" s="361"/>
    </row>
    <row r="38" spans="1:9" x14ac:dyDescent="0.2">
      <c r="A38" s="359"/>
      <c r="B38" s="360"/>
      <c r="C38" s="360"/>
      <c r="D38" s="360"/>
      <c r="E38" s="360"/>
      <c r="F38" s="360"/>
      <c r="G38" s="360"/>
      <c r="H38" s="360"/>
      <c r="I38" s="361"/>
    </row>
    <row r="39" spans="1:9" ht="12.75" customHeight="1" x14ac:dyDescent="0.2">
      <c r="A39" s="359"/>
      <c r="B39" s="360"/>
      <c r="C39" s="360"/>
      <c r="D39" s="360"/>
      <c r="E39" s="360"/>
      <c r="F39" s="360"/>
      <c r="G39" s="360"/>
      <c r="H39" s="360"/>
      <c r="I39" s="361"/>
    </row>
    <row r="40" spans="1:9" x14ac:dyDescent="0.2">
      <c r="A40" s="368"/>
      <c r="B40" s="369"/>
      <c r="C40" s="369"/>
      <c r="D40" s="369"/>
      <c r="E40" s="369"/>
      <c r="F40" s="369"/>
      <c r="G40" s="369"/>
      <c r="H40" s="369"/>
      <c r="I40" s="73"/>
    </row>
    <row r="41" spans="1:9" s="2" customFormat="1" ht="18.75" customHeight="1" x14ac:dyDescent="0.2">
      <c r="A41" s="379" t="s">
        <v>113</v>
      </c>
      <c r="B41" s="380"/>
      <c r="C41" s="380"/>
      <c r="D41" s="380"/>
      <c r="E41" s="380"/>
      <c r="F41" s="380"/>
      <c r="G41" s="380"/>
      <c r="H41" s="380"/>
      <c r="I41" s="381"/>
    </row>
    <row r="42" spans="1:9" ht="28.9" customHeight="1" x14ac:dyDescent="0.2">
      <c r="A42" s="370"/>
      <c r="B42" s="366" t="s">
        <v>2</v>
      </c>
      <c r="C42" s="367"/>
      <c r="D42" s="373" t="s">
        <v>3</v>
      </c>
      <c r="E42" s="374"/>
      <c r="F42" s="375"/>
      <c r="G42" s="376" t="s">
        <v>152</v>
      </c>
      <c r="H42" s="377"/>
      <c r="I42" s="378"/>
    </row>
    <row r="43" spans="1:9" x14ac:dyDescent="0.2">
      <c r="A43" s="370"/>
      <c r="B43" s="355" t="s">
        <v>112</v>
      </c>
      <c r="C43" s="356"/>
      <c r="D43" s="222"/>
      <c r="E43" s="223"/>
      <c r="F43" s="224"/>
      <c r="G43" s="233"/>
      <c r="H43" s="249"/>
      <c r="I43" s="251"/>
    </row>
    <row r="44" spans="1:9" x14ac:dyDescent="0.2">
      <c r="A44" s="370"/>
      <c r="B44" s="357"/>
      <c r="C44" s="358"/>
      <c r="D44" s="225"/>
      <c r="E44" s="226"/>
      <c r="F44" s="227"/>
      <c r="G44" s="234"/>
      <c r="H44" s="250"/>
      <c r="I44" s="252"/>
    </row>
    <row r="45" spans="1:9" x14ac:dyDescent="0.2">
      <c r="A45" s="370"/>
      <c r="B45" s="355" t="s">
        <v>14</v>
      </c>
      <c r="C45" s="356"/>
      <c r="D45" s="229"/>
      <c r="E45" s="228"/>
      <c r="F45" s="221"/>
      <c r="G45" s="233"/>
      <c r="H45" s="249"/>
      <c r="I45" s="251"/>
    </row>
    <row r="46" spans="1:9" x14ac:dyDescent="0.2">
      <c r="A46" s="370"/>
      <c r="B46" s="357"/>
      <c r="C46" s="358"/>
      <c r="D46" s="230"/>
      <c r="E46" s="231"/>
      <c r="F46" s="232"/>
      <c r="G46" s="234"/>
      <c r="H46" s="250"/>
      <c r="I46" s="252"/>
    </row>
    <row r="47" spans="1:9" x14ac:dyDescent="0.2">
      <c r="A47" s="370"/>
      <c r="B47" s="355" t="s">
        <v>109</v>
      </c>
      <c r="C47" s="356"/>
      <c r="D47" s="222"/>
      <c r="E47" s="223"/>
      <c r="F47" s="224"/>
      <c r="G47" s="233"/>
      <c r="H47" s="249"/>
      <c r="I47" s="251"/>
    </row>
    <row r="48" spans="1:9" x14ac:dyDescent="0.2">
      <c r="A48" s="370"/>
      <c r="B48" s="357"/>
      <c r="C48" s="358"/>
      <c r="D48" s="225"/>
      <c r="E48" s="226"/>
      <c r="F48" s="227"/>
      <c r="G48" s="234"/>
      <c r="H48" s="250"/>
      <c r="I48" s="252"/>
    </row>
    <row r="49" spans="1:9" x14ac:dyDescent="0.2">
      <c r="A49" s="370"/>
      <c r="B49" s="355" t="s">
        <v>110</v>
      </c>
      <c r="C49" s="356"/>
      <c r="D49" s="222"/>
      <c r="E49" s="223"/>
      <c r="F49" s="224"/>
      <c r="G49" s="233"/>
      <c r="H49" s="249"/>
      <c r="I49" s="251"/>
    </row>
    <row r="50" spans="1:9" x14ac:dyDescent="0.2">
      <c r="A50" s="370"/>
      <c r="B50" s="371"/>
      <c r="C50" s="372"/>
      <c r="D50" s="225"/>
      <c r="E50" s="226"/>
      <c r="F50" s="227"/>
      <c r="G50" s="234"/>
      <c r="H50" s="250"/>
      <c r="I50" s="252"/>
    </row>
    <row r="51" spans="1:9" ht="13.5" thickBot="1" x14ac:dyDescent="0.25">
      <c r="A51" s="98"/>
      <c r="B51" s="99"/>
      <c r="C51" s="99"/>
      <c r="D51" s="99"/>
      <c r="E51" s="99"/>
      <c r="F51" s="99"/>
      <c r="G51" s="99"/>
      <c r="H51" s="99"/>
      <c r="I51" s="100"/>
    </row>
  </sheetData>
  <mergeCells count="33">
    <mergeCell ref="A6:I6"/>
    <mergeCell ref="A4:I4"/>
    <mergeCell ref="A5:I5"/>
    <mergeCell ref="A33:I33"/>
    <mergeCell ref="H31:I31"/>
    <mergeCell ref="A7:A13"/>
    <mergeCell ref="E7:F7"/>
    <mergeCell ref="E8:F8"/>
    <mergeCell ref="E9:F9"/>
    <mergeCell ref="E10:F10"/>
    <mergeCell ref="E11:F11"/>
    <mergeCell ref="E12:F12"/>
    <mergeCell ref="E13:F13"/>
    <mergeCell ref="H29:I29"/>
    <mergeCell ref="H30:I30"/>
    <mergeCell ref="A26:I27"/>
    <mergeCell ref="B47:C48"/>
    <mergeCell ref="B42:C42"/>
    <mergeCell ref="A40:H40"/>
    <mergeCell ref="A42:A50"/>
    <mergeCell ref="B49:C50"/>
    <mergeCell ref="D42:F42"/>
    <mergeCell ref="G42:I42"/>
    <mergeCell ref="A41:I41"/>
    <mergeCell ref="A14:I15"/>
    <mergeCell ref="A16:I19"/>
    <mergeCell ref="B43:C44"/>
    <mergeCell ref="B45:C46"/>
    <mergeCell ref="A34:I39"/>
    <mergeCell ref="E28:F28"/>
    <mergeCell ref="A20:I21"/>
    <mergeCell ref="A22:I25"/>
    <mergeCell ref="H28:I28"/>
  </mergeCells>
  <printOptions horizontalCentered="1"/>
  <pageMargins left="0.25" right="0" top="0.98" bottom="0.5" header="0.5" footer="0.5"/>
  <pageSetup scale="81" orientation="portrait" horizontalDpi="1200" verticalDpi="1200" r:id="rId1"/>
  <headerFooter alignWithMargins="0">
    <oddHeader xml:space="preserve">&amp;C&amp;"Arial,Bold"&amp;11
</oddHeader>
    <oddFooter>&amp;R&amp;8Page &amp;P of &amp;N</oddFooter>
  </headerFooter>
  <rowBreaks count="1" manualBreakCount="1">
    <brk id="43"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workbookViewId="0">
      <selection activeCell="J8" sqref="J8"/>
    </sheetView>
  </sheetViews>
  <sheetFormatPr defaultRowHeight="12.75" x14ac:dyDescent="0.2"/>
  <cols>
    <col min="1" max="1" width="25.5703125" bestFit="1" customWidth="1"/>
    <col min="2" max="2" width="28.7109375" customWidth="1"/>
    <col min="3" max="3" width="22.140625" customWidth="1"/>
    <col min="4" max="4" width="10.7109375" customWidth="1"/>
    <col min="5" max="11" width="15.7109375" customWidth="1"/>
    <col min="12" max="12" width="15.7109375" style="39" customWidth="1"/>
    <col min="13" max="16" width="15.7109375" customWidth="1"/>
    <col min="17" max="17" width="17.28515625" customWidth="1"/>
    <col min="18" max="27" width="15.7109375" customWidth="1"/>
  </cols>
  <sheetData>
    <row r="1" spans="1:25" ht="15.75" x14ac:dyDescent="0.25">
      <c r="A1" s="187" t="str">
        <f>+'1. General Information'!B1</f>
        <v>[Core Name]</v>
      </c>
    </row>
    <row r="2" spans="1:25" ht="15.75" x14ac:dyDescent="0.25">
      <c r="A2" s="187" t="str">
        <f>+'1. General Information'!B2</f>
        <v>[Project Number]</v>
      </c>
    </row>
    <row r="3" spans="1:25" ht="13.9" customHeight="1" x14ac:dyDescent="0.2">
      <c r="A3" s="80" t="s">
        <v>94</v>
      </c>
      <c r="B3" s="80"/>
      <c r="C3" s="80"/>
      <c r="D3" s="46"/>
      <c r="E3" s="46"/>
      <c r="F3" s="46"/>
      <c r="G3" s="46"/>
      <c r="H3" s="46"/>
      <c r="I3" s="46"/>
      <c r="J3" s="46"/>
      <c r="K3" s="46"/>
      <c r="L3" s="236"/>
      <c r="M3" s="46"/>
      <c r="N3" s="46"/>
      <c r="O3" s="46"/>
      <c r="P3" s="46"/>
      <c r="Q3" s="25"/>
      <c r="R3" s="25"/>
      <c r="S3" s="25"/>
      <c r="T3" s="25"/>
      <c r="U3" s="25"/>
      <c r="V3" s="25"/>
      <c r="W3" s="25"/>
      <c r="X3" s="34"/>
      <c r="Y3" s="5"/>
    </row>
    <row r="4" spans="1:25" ht="13.9" customHeight="1" thickBot="1" x14ac:dyDescent="0.25">
      <c r="A4" s="54"/>
      <c r="B4" s="54"/>
      <c r="C4" s="54"/>
      <c r="D4" s="46"/>
      <c r="E4" s="46"/>
      <c r="F4" s="46"/>
      <c r="G4" s="46"/>
      <c r="H4" s="46"/>
      <c r="I4" s="46"/>
      <c r="J4" s="46"/>
      <c r="K4" s="46"/>
      <c r="L4" s="236"/>
      <c r="M4" s="46"/>
      <c r="N4" s="46"/>
      <c r="O4" s="46"/>
      <c r="P4" s="46"/>
      <c r="Q4" s="25"/>
      <c r="R4" s="25"/>
      <c r="S4" s="25"/>
      <c r="T4" s="25"/>
      <c r="U4" s="25"/>
      <c r="V4" s="25"/>
      <c r="W4" s="25"/>
      <c r="X4" s="34"/>
      <c r="Y4" s="5"/>
    </row>
    <row r="5" spans="1:25" ht="51.75" thickBot="1" x14ac:dyDescent="0.25">
      <c r="F5" s="410" t="s">
        <v>160</v>
      </c>
      <c r="G5" s="411"/>
      <c r="H5" s="411"/>
      <c r="I5" s="412"/>
      <c r="J5" s="195" t="s">
        <v>161</v>
      </c>
      <c r="K5" s="168"/>
      <c r="L5" s="237"/>
      <c r="M5" s="168"/>
      <c r="Q5" s="195" t="s">
        <v>162</v>
      </c>
    </row>
    <row r="6" spans="1:25" ht="39" thickBot="1" x14ac:dyDescent="0.25">
      <c r="A6" s="175" t="s">
        <v>95</v>
      </c>
      <c r="B6" s="176" t="s">
        <v>92</v>
      </c>
      <c r="C6" s="176" t="s">
        <v>97</v>
      </c>
      <c r="D6" s="176" t="s">
        <v>93</v>
      </c>
      <c r="E6" s="177" t="s">
        <v>98</v>
      </c>
      <c r="F6" s="177" t="s">
        <v>155</v>
      </c>
      <c r="G6" s="177" t="s">
        <v>156</v>
      </c>
      <c r="H6" s="177" t="s">
        <v>157</v>
      </c>
      <c r="I6" s="177" t="s">
        <v>134</v>
      </c>
      <c r="J6" s="177" t="s">
        <v>158</v>
      </c>
      <c r="K6" s="177" t="s">
        <v>191</v>
      </c>
      <c r="L6" s="177" t="s">
        <v>99</v>
      </c>
      <c r="M6" s="177" t="s">
        <v>13</v>
      </c>
      <c r="N6" s="176" t="s">
        <v>96</v>
      </c>
      <c r="O6" s="178" t="s">
        <v>107</v>
      </c>
      <c r="P6" s="235"/>
      <c r="Q6" s="196" t="s">
        <v>159</v>
      </c>
    </row>
    <row r="8" spans="1:25" x14ac:dyDescent="0.2">
      <c r="A8" s="3" t="str">
        <f>+'3. Service Fee Worksheet'!A1</f>
        <v>[Core Name]</v>
      </c>
      <c r="B8" s="3" t="str">
        <f>+'3. Service Fee Worksheet'!G7</f>
        <v>[Service Line 1]</v>
      </c>
      <c r="C8" s="3" t="str">
        <f>+'3. Service Fee Worksheet'!A2</f>
        <v>[Project Number]</v>
      </c>
      <c r="D8" s="3" t="str">
        <f>+'3. Service Fee Worksheet'!F7</f>
        <v>[Task #]</v>
      </c>
      <c r="E8" s="345">
        <f>+'3. Service Fee Worksheet'!G58</f>
        <v>179548</v>
      </c>
      <c r="F8" s="345">
        <f>+'3. Service Fee Worksheet'!G68</f>
        <v>11250</v>
      </c>
      <c r="G8" s="345">
        <f>+'3. Service Fee Worksheet'!G70</f>
        <v>1999.9999999980002</v>
      </c>
      <c r="H8" s="345">
        <f>+'3. Service Fee Worksheet'!G91</f>
        <v>0</v>
      </c>
      <c r="I8" s="345">
        <f>+'3. Service Fee Worksheet'!G72</f>
        <v>0</v>
      </c>
      <c r="J8" s="345">
        <f>+'3. Service Fee Worksheet'!G78</f>
        <v>2341.5500000000002</v>
      </c>
      <c r="K8" s="345">
        <f>+E8-F8-G8-H8-I8+J8</f>
        <v>168639.550000002</v>
      </c>
      <c r="L8" s="346" t="str">
        <f>+'3. Service Fee Worksheet'!F84</f>
        <v>hour</v>
      </c>
      <c r="M8" s="347">
        <f>+'3. Service Fee Worksheet'!G84</f>
        <v>1604</v>
      </c>
      <c r="N8" s="345">
        <f>+'3. Service Fee Worksheet'!G62</f>
        <v>111.93765586034912</v>
      </c>
      <c r="O8" s="345">
        <f>+'3. Service Fee Worksheet'!G98</f>
        <v>105.13687655860474</v>
      </c>
      <c r="P8" s="345"/>
      <c r="Q8" s="345">
        <f>+'3. Service Fee Worksheet'!G122</f>
        <v>3157.5</v>
      </c>
    </row>
    <row r="9" spans="1:25" x14ac:dyDescent="0.2">
      <c r="A9" s="3" t="str">
        <f>+'1. General Information'!B1</f>
        <v>[Core Name]</v>
      </c>
      <c r="B9" s="3" t="str">
        <f>+'3. Service Fee Worksheet'!I7</f>
        <v>[Service Line 2]</v>
      </c>
      <c r="C9" s="3" t="str">
        <f>+'3. Service Fee Worksheet'!A2</f>
        <v>[Project Number]</v>
      </c>
      <c r="D9" s="3" t="str">
        <f>+'3. Service Fee Worksheet'!H7</f>
        <v>[Task #]</v>
      </c>
      <c r="E9" s="345">
        <f>+'3. Service Fee Worksheet'!I58</f>
        <v>73735</v>
      </c>
      <c r="F9" s="345">
        <f>+'3. Service Fee Worksheet'!I68</f>
        <v>3750</v>
      </c>
      <c r="G9" s="345">
        <f>+'3. Service Fee Worksheet'!I70</f>
        <v>1999.9999999980002</v>
      </c>
      <c r="H9" s="345">
        <f>+'3. Service Fee Worksheet'!I91</f>
        <v>0</v>
      </c>
      <c r="I9" s="345">
        <f>+'3. Service Fee Worksheet'!I72</f>
        <v>0</v>
      </c>
      <c r="J9" s="345">
        <f>+'3. Service Fee Worksheet'!I78</f>
        <v>550.96</v>
      </c>
      <c r="K9" s="345">
        <f t="shared" ref="K9:K10" si="0">+E9-F9-G9-H9-I9+J9</f>
        <v>68535.960000002</v>
      </c>
      <c r="L9" s="81" t="str">
        <f>+'3. Service Fee Worksheet'!H84</f>
        <v>hour</v>
      </c>
      <c r="M9" s="347">
        <f>+'3. Service Fee Worksheet'!I84</f>
        <v>1904</v>
      </c>
      <c r="N9" s="345">
        <f>+'3. Service Fee Worksheet'!I62</f>
        <v>38.726365546218489</v>
      </c>
      <c r="O9" s="345">
        <f>+'3. Service Fee Worksheet'!I98</f>
        <v>35.995777310925419</v>
      </c>
      <c r="P9" s="345"/>
      <c r="Q9" s="345">
        <f>+'3. Service Fee Worksheet'!I122</f>
        <v>26312.5</v>
      </c>
    </row>
    <row r="10" spans="1:25" x14ac:dyDescent="0.2">
      <c r="A10" s="3" t="str">
        <f>+'3. Service Fee Worksheet'!A1</f>
        <v>[Core Name]</v>
      </c>
      <c r="B10" s="3" t="str">
        <f>+'3. Service Fee Worksheet'!K7</f>
        <v>[Service Line 3]</v>
      </c>
      <c r="C10" s="3" t="str">
        <f>+'3. Service Fee Worksheet'!A2</f>
        <v>[Project Number]</v>
      </c>
      <c r="D10" s="3" t="str">
        <f>+'3. Service Fee Worksheet'!J7</f>
        <v>[Task #]</v>
      </c>
      <c r="E10" s="345">
        <f>+'3. Service Fee Worksheet'!K58</f>
        <v>13650</v>
      </c>
      <c r="F10" s="345">
        <f>+'3. Service Fee Worksheet'!K68</f>
        <v>0</v>
      </c>
      <c r="G10" s="345">
        <f>+'3. Service Fee Worksheet'!K70</f>
        <v>1999.9999999980002</v>
      </c>
      <c r="H10" s="345">
        <f>+'3. Service Fee Worksheet'!K91</f>
        <v>5000</v>
      </c>
      <c r="I10" s="345">
        <f>+'3. Service Fee Worksheet'!K72</f>
        <v>0</v>
      </c>
      <c r="J10" s="345">
        <f>+'3. Service Fee Worksheet'!K78</f>
        <v>1003.45</v>
      </c>
      <c r="K10" s="345">
        <f t="shared" si="0"/>
        <v>7653.4500000019989</v>
      </c>
      <c r="L10" s="81" t="str">
        <f>+'3. Service Fee Worksheet'!J84</f>
        <v>hour</v>
      </c>
      <c r="M10" s="347">
        <f>+'3. Service Fee Worksheet'!K84</f>
        <v>4368</v>
      </c>
      <c r="N10" s="345">
        <f>+'3. Service Fee Worksheet'!K62</f>
        <v>3.125</v>
      </c>
      <c r="O10" s="345">
        <f>+'3. Service Fee Worksheet'!K98</f>
        <v>1.7521634615389194</v>
      </c>
      <c r="P10" s="345"/>
      <c r="Q10" s="345">
        <f>+'3. Service Fee Worksheet'!K122</f>
        <v>0</v>
      </c>
    </row>
    <row r="12" spans="1:25" x14ac:dyDescent="0.2">
      <c r="J12" s="21"/>
    </row>
    <row r="13" spans="1:25" x14ac:dyDescent="0.2">
      <c r="J13" s="21"/>
    </row>
    <row r="14" spans="1:25" x14ac:dyDescent="0.2">
      <c r="J14" s="21"/>
    </row>
  </sheetData>
  <mergeCells count="1">
    <mergeCell ref="F5:I5"/>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25"/>
  <sheetViews>
    <sheetView tabSelected="1" topLeftCell="B1" zoomScaleNormal="100" zoomScalePageLayoutView="125" workbookViewId="0">
      <pane ySplit="8" topLeftCell="A9" activePane="bottomLeft" state="frozen"/>
      <selection pane="bottomLeft" activeCell="J9" sqref="J9"/>
    </sheetView>
  </sheetViews>
  <sheetFormatPr defaultColWidth="8.85546875" defaultRowHeight="12.75" x14ac:dyDescent="0.2"/>
  <cols>
    <col min="1" max="1" width="55" customWidth="1"/>
    <col min="2" max="2" width="18.7109375" customWidth="1"/>
    <col min="3" max="3" width="22.28515625" customWidth="1"/>
    <col min="4" max="4" width="15.7109375" customWidth="1"/>
    <col min="5" max="5" width="13.42578125" customWidth="1"/>
    <col min="6" max="6" width="7.85546875" bestFit="1" customWidth="1"/>
    <col min="7" max="7" width="14.7109375" customWidth="1"/>
    <col min="8" max="8" width="7.85546875" bestFit="1" customWidth="1"/>
    <col min="9" max="9" width="14.7109375" customWidth="1"/>
    <col min="10" max="10" width="9.42578125" customWidth="1"/>
    <col min="11" max="11" width="14.7109375" customWidth="1"/>
    <col min="12" max="12" width="29.140625" customWidth="1"/>
    <col min="13" max="13" width="29.7109375" customWidth="1"/>
    <col min="14" max="14" width="30.140625" customWidth="1"/>
    <col min="15" max="15" width="51.5703125" customWidth="1"/>
    <col min="244" max="244" width="32.7109375" bestFit="1" customWidth="1"/>
    <col min="245" max="245" width="17" bestFit="1" customWidth="1"/>
    <col min="246" max="246" width="22.140625" bestFit="1" customWidth="1"/>
    <col min="247" max="247" width="11.28515625" bestFit="1" customWidth="1"/>
    <col min="248" max="248" width="6.85546875" bestFit="1" customWidth="1"/>
    <col min="249" max="249" width="12.140625" bestFit="1" customWidth="1"/>
    <col min="250" max="250" width="6.85546875" bestFit="1" customWidth="1"/>
    <col min="251" max="251" width="12.140625" bestFit="1" customWidth="1"/>
    <col min="252" max="252" width="6.85546875" bestFit="1" customWidth="1"/>
    <col min="253" max="253" width="12.140625" bestFit="1" customWidth="1"/>
    <col min="254" max="254" width="6.85546875" bestFit="1" customWidth="1"/>
    <col min="255" max="255" width="12.140625" bestFit="1" customWidth="1"/>
    <col min="256" max="256" width="6.85546875" bestFit="1" customWidth="1"/>
    <col min="257" max="257" width="12.140625" bestFit="1" customWidth="1"/>
    <col min="258" max="258" width="6.85546875" bestFit="1" customWidth="1"/>
    <col min="259" max="259" width="12.140625" bestFit="1" customWidth="1"/>
    <col min="260" max="260" width="11.28515625" bestFit="1" customWidth="1"/>
    <col min="261" max="262" width="60" customWidth="1"/>
    <col min="500" max="500" width="32.7109375" bestFit="1" customWidth="1"/>
    <col min="501" max="501" width="17" bestFit="1" customWidth="1"/>
    <col min="502" max="502" width="22.140625" bestFit="1" customWidth="1"/>
    <col min="503" max="503" width="11.28515625" bestFit="1" customWidth="1"/>
    <col min="504" max="504" width="6.85546875" bestFit="1" customWidth="1"/>
    <col min="505" max="505" width="12.140625" bestFit="1" customWidth="1"/>
    <col min="506" max="506" width="6.85546875" bestFit="1" customWidth="1"/>
    <col min="507" max="507" width="12.140625" bestFit="1" customWidth="1"/>
    <col min="508" max="508" width="6.85546875" bestFit="1" customWidth="1"/>
    <col min="509" max="509" width="12.140625" bestFit="1" customWidth="1"/>
    <col min="510" max="510" width="6.85546875" bestFit="1" customWidth="1"/>
    <col min="511" max="511" width="12.140625" bestFit="1" customWidth="1"/>
    <col min="512" max="512" width="6.85546875" bestFit="1" customWidth="1"/>
    <col min="513" max="513" width="12.140625" bestFit="1" customWidth="1"/>
    <col min="514" max="514" width="6.85546875" bestFit="1" customWidth="1"/>
    <col min="515" max="515" width="12.140625" bestFit="1" customWidth="1"/>
    <col min="516" max="516" width="11.28515625" bestFit="1" customWidth="1"/>
    <col min="517" max="518" width="60" customWidth="1"/>
    <col min="756" max="756" width="32.7109375" bestFit="1" customWidth="1"/>
    <col min="757" max="757" width="17" bestFit="1" customWidth="1"/>
    <col min="758" max="758" width="22.140625" bestFit="1" customWidth="1"/>
    <col min="759" max="759" width="11.28515625" bestFit="1" customWidth="1"/>
    <col min="760" max="760" width="6.85546875" bestFit="1" customWidth="1"/>
    <col min="761" max="761" width="12.140625" bestFit="1" customWidth="1"/>
    <col min="762" max="762" width="6.85546875" bestFit="1" customWidth="1"/>
    <col min="763" max="763" width="12.140625" bestFit="1" customWidth="1"/>
    <col min="764" max="764" width="6.85546875" bestFit="1" customWidth="1"/>
    <col min="765" max="765" width="12.140625" bestFit="1" customWidth="1"/>
    <col min="766" max="766" width="6.85546875" bestFit="1" customWidth="1"/>
    <col min="767" max="767" width="12.140625" bestFit="1" customWidth="1"/>
    <col min="768" max="768" width="6.85546875" bestFit="1" customWidth="1"/>
    <col min="769" max="769" width="12.140625" bestFit="1" customWidth="1"/>
    <col min="770" max="770" width="6.85546875" bestFit="1" customWidth="1"/>
    <col min="771" max="771" width="12.140625" bestFit="1" customWidth="1"/>
    <col min="772" max="772" width="11.28515625" bestFit="1" customWidth="1"/>
    <col min="773" max="774" width="60" customWidth="1"/>
    <col min="1012" max="1012" width="32.7109375" bestFit="1" customWidth="1"/>
    <col min="1013" max="1013" width="17" bestFit="1" customWidth="1"/>
    <col min="1014" max="1014" width="22.140625" bestFit="1" customWidth="1"/>
    <col min="1015" max="1015" width="11.28515625" bestFit="1" customWidth="1"/>
    <col min="1016" max="1016" width="6.85546875" bestFit="1" customWidth="1"/>
    <col min="1017" max="1017" width="12.140625" bestFit="1" customWidth="1"/>
    <col min="1018" max="1018" width="6.85546875" bestFit="1" customWidth="1"/>
    <col min="1019" max="1019" width="12.140625" bestFit="1" customWidth="1"/>
    <col min="1020" max="1020" width="6.85546875" bestFit="1" customWidth="1"/>
    <col min="1021" max="1021" width="12.140625" bestFit="1" customWidth="1"/>
    <col min="1022" max="1022" width="6.85546875" bestFit="1" customWidth="1"/>
    <col min="1023" max="1023" width="12.140625" bestFit="1" customWidth="1"/>
    <col min="1024" max="1024" width="6.85546875" bestFit="1" customWidth="1"/>
    <col min="1025" max="1025" width="12.140625" bestFit="1" customWidth="1"/>
    <col min="1026" max="1026" width="6.85546875" bestFit="1" customWidth="1"/>
    <col min="1027" max="1027" width="12.140625" bestFit="1" customWidth="1"/>
    <col min="1028" max="1028" width="11.28515625" bestFit="1" customWidth="1"/>
    <col min="1029" max="1030" width="60" customWidth="1"/>
    <col min="1268" max="1268" width="32.7109375" bestFit="1" customWidth="1"/>
    <col min="1269" max="1269" width="17" bestFit="1" customWidth="1"/>
    <col min="1270" max="1270" width="22.140625" bestFit="1" customWidth="1"/>
    <col min="1271" max="1271" width="11.28515625" bestFit="1" customWidth="1"/>
    <col min="1272" max="1272" width="6.85546875" bestFit="1" customWidth="1"/>
    <col min="1273" max="1273" width="12.140625" bestFit="1" customWidth="1"/>
    <col min="1274" max="1274" width="6.85546875" bestFit="1" customWidth="1"/>
    <col min="1275" max="1275" width="12.140625" bestFit="1" customWidth="1"/>
    <col min="1276" max="1276" width="6.85546875" bestFit="1" customWidth="1"/>
    <col min="1277" max="1277" width="12.140625" bestFit="1" customWidth="1"/>
    <col min="1278" max="1278" width="6.85546875" bestFit="1" customWidth="1"/>
    <col min="1279" max="1279" width="12.140625" bestFit="1" customWidth="1"/>
    <col min="1280" max="1280" width="6.85546875" bestFit="1" customWidth="1"/>
    <col min="1281" max="1281" width="12.140625" bestFit="1" customWidth="1"/>
    <col min="1282" max="1282" width="6.85546875" bestFit="1" customWidth="1"/>
    <col min="1283" max="1283" width="12.140625" bestFit="1" customWidth="1"/>
    <col min="1284" max="1284" width="11.28515625" bestFit="1" customWidth="1"/>
    <col min="1285" max="1286" width="60" customWidth="1"/>
    <col min="1524" max="1524" width="32.7109375" bestFit="1" customWidth="1"/>
    <col min="1525" max="1525" width="17" bestFit="1" customWidth="1"/>
    <col min="1526" max="1526" width="22.140625" bestFit="1" customWidth="1"/>
    <col min="1527" max="1527" width="11.28515625" bestFit="1" customWidth="1"/>
    <col min="1528" max="1528" width="6.85546875" bestFit="1" customWidth="1"/>
    <col min="1529" max="1529" width="12.140625" bestFit="1" customWidth="1"/>
    <col min="1530" max="1530" width="6.85546875" bestFit="1" customWidth="1"/>
    <col min="1531" max="1531" width="12.140625" bestFit="1" customWidth="1"/>
    <col min="1532" max="1532" width="6.85546875" bestFit="1" customWidth="1"/>
    <col min="1533" max="1533" width="12.140625" bestFit="1" customWidth="1"/>
    <col min="1534" max="1534" width="6.85546875" bestFit="1" customWidth="1"/>
    <col min="1535" max="1535" width="12.140625" bestFit="1" customWidth="1"/>
    <col min="1536" max="1536" width="6.85546875" bestFit="1" customWidth="1"/>
    <col min="1537" max="1537" width="12.140625" bestFit="1" customWidth="1"/>
    <col min="1538" max="1538" width="6.85546875" bestFit="1" customWidth="1"/>
    <col min="1539" max="1539" width="12.140625" bestFit="1" customWidth="1"/>
    <col min="1540" max="1540" width="11.28515625" bestFit="1" customWidth="1"/>
    <col min="1541" max="1542" width="60" customWidth="1"/>
    <col min="1780" max="1780" width="32.7109375" bestFit="1" customWidth="1"/>
    <col min="1781" max="1781" width="17" bestFit="1" customWidth="1"/>
    <col min="1782" max="1782" width="22.140625" bestFit="1" customWidth="1"/>
    <col min="1783" max="1783" width="11.28515625" bestFit="1" customWidth="1"/>
    <col min="1784" max="1784" width="6.85546875" bestFit="1" customWidth="1"/>
    <col min="1785" max="1785" width="12.140625" bestFit="1" customWidth="1"/>
    <col min="1786" max="1786" width="6.85546875" bestFit="1" customWidth="1"/>
    <col min="1787" max="1787" width="12.140625" bestFit="1" customWidth="1"/>
    <col min="1788" max="1788" width="6.85546875" bestFit="1" customWidth="1"/>
    <col min="1789" max="1789" width="12.140625" bestFit="1" customWidth="1"/>
    <col min="1790" max="1790" width="6.85546875" bestFit="1" customWidth="1"/>
    <col min="1791" max="1791" width="12.140625" bestFit="1" customWidth="1"/>
    <col min="1792" max="1792" width="6.85546875" bestFit="1" customWidth="1"/>
    <col min="1793" max="1793" width="12.140625" bestFit="1" customWidth="1"/>
    <col min="1794" max="1794" width="6.85546875" bestFit="1" customWidth="1"/>
    <col min="1795" max="1795" width="12.140625" bestFit="1" customWidth="1"/>
    <col min="1796" max="1796" width="11.28515625" bestFit="1" customWidth="1"/>
    <col min="1797" max="1798" width="60" customWidth="1"/>
    <col min="2036" max="2036" width="32.7109375" bestFit="1" customWidth="1"/>
    <col min="2037" max="2037" width="17" bestFit="1" customWidth="1"/>
    <col min="2038" max="2038" width="22.140625" bestFit="1" customWidth="1"/>
    <col min="2039" max="2039" width="11.28515625" bestFit="1" customWidth="1"/>
    <col min="2040" max="2040" width="6.85546875" bestFit="1" customWidth="1"/>
    <col min="2041" max="2041" width="12.140625" bestFit="1" customWidth="1"/>
    <col min="2042" max="2042" width="6.85546875" bestFit="1" customWidth="1"/>
    <col min="2043" max="2043" width="12.140625" bestFit="1" customWidth="1"/>
    <col min="2044" max="2044" width="6.85546875" bestFit="1" customWidth="1"/>
    <col min="2045" max="2045" width="12.140625" bestFit="1" customWidth="1"/>
    <col min="2046" max="2046" width="6.85546875" bestFit="1" customWidth="1"/>
    <col min="2047" max="2047" width="12.140625" bestFit="1" customWidth="1"/>
    <col min="2048" max="2048" width="6.85546875" bestFit="1" customWidth="1"/>
    <col min="2049" max="2049" width="12.140625" bestFit="1" customWidth="1"/>
    <col min="2050" max="2050" width="6.85546875" bestFit="1" customWidth="1"/>
    <col min="2051" max="2051" width="12.140625" bestFit="1" customWidth="1"/>
    <col min="2052" max="2052" width="11.28515625" bestFit="1" customWidth="1"/>
    <col min="2053" max="2054" width="60" customWidth="1"/>
    <col min="2292" max="2292" width="32.7109375" bestFit="1" customWidth="1"/>
    <col min="2293" max="2293" width="17" bestFit="1" customWidth="1"/>
    <col min="2294" max="2294" width="22.140625" bestFit="1" customWidth="1"/>
    <col min="2295" max="2295" width="11.28515625" bestFit="1" customWidth="1"/>
    <col min="2296" max="2296" width="6.85546875" bestFit="1" customWidth="1"/>
    <col min="2297" max="2297" width="12.140625" bestFit="1" customWidth="1"/>
    <col min="2298" max="2298" width="6.85546875" bestFit="1" customWidth="1"/>
    <col min="2299" max="2299" width="12.140625" bestFit="1" customWidth="1"/>
    <col min="2300" max="2300" width="6.85546875" bestFit="1" customWidth="1"/>
    <col min="2301" max="2301" width="12.140625" bestFit="1" customWidth="1"/>
    <col min="2302" max="2302" width="6.85546875" bestFit="1" customWidth="1"/>
    <col min="2303" max="2303" width="12.140625" bestFit="1" customWidth="1"/>
    <col min="2304" max="2304" width="6.85546875" bestFit="1" customWidth="1"/>
    <col min="2305" max="2305" width="12.140625" bestFit="1" customWidth="1"/>
    <col min="2306" max="2306" width="6.85546875" bestFit="1" customWidth="1"/>
    <col min="2307" max="2307" width="12.140625" bestFit="1" customWidth="1"/>
    <col min="2308" max="2308" width="11.28515625" bestFit="1" customWidth="1"/>
    <col min="2309" max="2310" width="60" customWidth="1"/>
    <col min="2548" max="2548" width="32.7109375" bestFit="1" customWidth="1"/>
    <col min="2549" max="2549" width="17" bestFit="1" customWidth="1"/>
    <col min="2550" max="2550" width="22.140625" bestFit="1" customWidth="1"/>
    <col min="2551" max="2551" width="11.28515625" bestFit="1" customWidth="1"/>
    <col min="2552" max="2552" width="6.85546875" bestFit="1" customWidth="1"/>
    <col min="2553" max="2553" width="12.140625" bestFit="1" customWidth="1"/>
    <col min="2554" max="2554" width="6.85546875" bestFit="1" customWidth="1"/>
    <col min="2555" max="2555" width="12.140625" bestFit="1" customWidth="1"/>
    <col min="2556" max="2556" width="6.85546875" bestFit="1" customWidth="1"/>
    <col min="2557" max="2557" width="12.140625" bestFit="1" customWidth="1"/>
    <col min="2558" max="2558" width="6.85546875" bestFit="1" customWidth="1"/>
    <col min="2559" max="2559" width="12.140625" bestFit="1" customWidth="1"/>
    <col min="2560" max="2560" width="6.85546875" bestFit="1" customWidth="1"/>
    <col min="2561" max="2561" width="12.140625" bestFit="1" customWidth="1"/>
    <col min="2562" max="2562" width="6.85546875" bestFit="1" customWidth="1"/>
    <col min="2563" max="2563" width="12.140625" bestFit="1" customWidth="1"/>
    <col min="2564" max="2564" width="11.28515625" bestFit="1" customWidth="1"/>
    <col min="2565" max="2566" width="60" customWidth="1"/>
    <col min="2804" max="2804" width="32.7109375" bestFit="1" customWidth="1"/>
    <col min="2805" max="2805" width="17" bestFit="1" customWidth="1"/>
    <col min="2806" max="2806" width="22.140625" bestFit="1" customWidth="1"/>
    <col min="2807" max="2807" width="11.28515625" bestFit="1" customWidth="1"/>
    <col min="2808" max="2808" width="6.85546875" bestFit="1" customWidth="1"/>
    <col min="2809" max="2809" width="12.140625" bestFit="1" customWidth="1"/>
    <col min="2810" max="2810" width="6.85546875" bestFit="1" customWidth="1"/>
    <col min="2811" max="2811" width="12.140625" bestFit="1" customWidth="1"/>
    <col min="2812" max="2812" width="6.85546875" bestFit="1" customWidth="1"/>
    <col min="2813" max="2813" width="12.140625" bestFit="1" customWidth="1"/>
    <col min="2814" max="2814" width="6.85546875" bestFit="1" customWidth="1"/>
    <col min="2815" max="2815" width="12.140625" bestFit="1" customWidth="1"/>
    <col min="2816" max="2816" width="6.85546875" bestFit="1" customWidth="1"/>
    <col min="2817" max="2817" width="12.140625" bestFit="1" customWidth="1"/>
    <col min="2818" max="2818" width="6.85546875" bestFit="1" customWidth="1"/>
    <col min="2819" max="2819" width="12.140625" bestFit="1" customWidth="1"/>
    <col min="2820" max="2820" width="11.28515625" bestFit="1" customWidth="1"/>
    <col min="2821" max="2822" width="60" customWidth="1"/>
    <col min="3060" max="3060" width="32.7109375" bestFit="1" customWidth="1"/>
    <col min="3061" max="3061" width="17" bestFit="1" customWidth="1"/>
    <col min="3062" max="3062" width="22.140625" bestFit="1" customWidth="1"/>
    <col min="3063" max="3063" width="11.28515625" bestFit="1" customWidth="1"/>
    <col min="3064" max="3064" width="6.85546875" bestFit="1" customWidth="1"/>
    <col min="3065" max="3065" width="12.140625" bestFit="1" customWidth="1"/>
    <col min="3066" max="3066" width="6.85546875" bestFit="1" customWidth="1"/>
    <col min="3067" max="3067" width="12.140625" bestFit="1" customWidth="1"/>
    <col min="3068" max="3068" width="6.85546875" bestFit="1" customWidth="1"/>
    <col min="3069" max="3069" width="12.140625" bestFit="1" customWidth="1"/>
    <col min="3070" max="3070" width="6.85546875" bestFit="1" customWidth="1"/>
    <col min="3071" max="3071" width="12.140625" bestFit="1" customWidth="1"/>
    <col min="3072" max="3072" width="6.85546875" bestFit="1" customWidth="1"/>
    <col min="3073" max="3073" width="12.140625" bestFit="1" customWidth="1"/>
    <col min="3074" max="3074" width="6.85546875" bestFit="1" customWidth="1"/>
    <col min="3075" max="3075" width="12.140625" bestFit="1" customWidth="1"/>
    <col min="3076" max="3076" width="11.28515625" bestFit="1" customWidth="1"/>
    <col min="3077" max="3078" width="60" customWidth="1"/>
    <col min="3316" max="3316" width="32.7109375" bestFit="1" customWidth="1"/>
    <col min="3317" max="3317" width="17" bestFit="1" customWidth="1"/>
    <col min="3318" max="3318" width="22.140625" bestFit="1" customWidth="1"/>
    <col min="3319" max="3319" width="11.28515625" bestFit="1" customWidth="1"/>
    <col min="3320" max="3320" width="6.85546875" bestFit="1" customWidth="1"/>
    <col min="3321" max="3321" width="12.140625" bestFit="1" customWidth="1"/>
    <col min="3322" max="3322" width="6.85546875" bestFit="1" customWidth="1"/>
    <col min="3323" max="3323" width="12.140625" bestFit="1" customWidth="1"/>
    <col min="3324" max="3324" width="6.85546875" bestFit="1" customWidth="1"/>
    <col min="3325" max="3325" width="12.140625" bestFit="1" customWidth="1"/>
    <col min="3326" max="3326" width="6.85546875" bestFit="1" customWidth="1"/>
    <col min="3327" max="3327" width="12.140625" bestFit="1" customWidth="1"/>
    <col min="3328" max="3328" width="6.85546875" bestFit="1" customWidth="1"/>
    <col min="3329" max="3329" width="12.140625" bestFit="1" customWidth="1"/>
    <col min="3330" max="3330" width="6.85546875" bestFit="1" customWidth="1"/>
    <col min="3331" max="3331" width="12.140625" bestFit="1" customWidth="1"/>
    <col min="3332" max="3332" width="11.28515625" bestFit="1" customWidth="1"/>
    <col min="3333" max="3334" width="60" customWidth="1"/>
    <col min="3572" max="3572" width="32.7109375" bestFit="1" customWidth="1"/>
    <col min="3573" max="3573" width="17" bestFit="1" customWidth="1"/>
    <col min="3574" max="3574" width="22.140625" bestFit="1" customWidth="1"/>
    <col min="3575" max="3575" width="11.28515625" bestFit="1" customWidth="1"/>
    <col min="3576" max="3576" width="6.85546875" bestFit="1" customWidth="1"/>
    <col min="3577" max="3577" width="12.140625" bestFit="1" customWidth="1"/>
    <col min="3578" max="3578" width="6.85546875" bestFit="1" customWidth="1"/>
    <col min="3579" max="3579" width="12.140625" bestFit="1" customWidth="1"/>
    <col min="3580" max="3580" width="6.85546875" bestFit="1" customWidth="1"/>
    <col min="3581" max="3581" width="12.140625" bestFit="1" customWidth="1"/>
    <col min="3582" max="3582" width="6.85546875" bestFit="1" customWidth="1"/>
    <col min="3583" max="3583" width="12.140625" bestFit="1" customWidth="1"/>
    <col min="3584" max="3584" width="6.85546875" bestFit="1" customWidth="1"/>
    <col min="3585" max="3585" width="12.140625" bestFit="1" customWidth="1"/>
    <col min="3586" max="3586" width="6.85546875" bestFit="1" customWidth="1"/>
    <col min="3587" max="3587" width="12.140625" bestFit="1" customWidth="1"/>
    <col min="3588" max="3588" width="11.28515625" bestFit="1" customWidth="1"/>
    <col min="3589" max="3590" width="60" customWidth="1"/>
    <col min="3828" max="3828" width="32.7109375" bestFit="1" customWidth="1"/>
    <col min="3829" max="3829" width="17" bestFit="1" customWidth="1"/>
    <col min="3830" max="3830" width="22.140625" bestFit="1" customWidth="1"/>
    <col min="3831" max="3831" width="11.28515625" bestFit="1" customWidth="1"/>
    <col min="3832" max="3832" width="6.85546875" bestFit="1" customWidth="1"/>
    <col min="3833" max="3833" width="12.140625" bestFit="1" customWidth="1"/>
    <col min="3834" max="3834" width="6.85546875" bestFit="1" customWidth="1"/>
    <col min="3835" max="3835" width="12.140625" bestFit="1" customWidth="1"/>
    <col min="3836" max="3836" width="6.85546875" bestFit="1" customWidth="1"/>
    <col min="3837" max="3837" width="12.140625" bestFit="1" customWidth="1"/>
    <col min="3838" max="3838" width="6.85546875" bestFit="1" customWidth="1"/>
    <col min="3839" max="3839" width="12.140625" bestFit="1" customWidth="1"/>
    <col min="3840" max="3840" width="6.85546875" bestFit="1" customWidth="1"/>
    <col min="3841" max="3841" width="12.140625" bestFit="1" customWidth="1"/>
    <col min="3842" max="3842" width="6.85546875" bestFit="1" customWidth="1"/>
    <col min="3843" max="3843" width="12.140625" bestFit="1" customWidth="1"/>
    <col min="3844" max="3844" width="11.28515625" bestFit="1" customWidth="1"/>
    <col min="3845" max="3846" width="60" customWidth="1"/>
    <col min="4084" max="4084" width="32.7109375" bestFit="1" customWidth="1"/>
    <col min="4085" max="4085" width="17" bestFit="1" customWidth="1"/>
    <col min="4086" max="4086" width="22.140625" bestFit="1" customWidth="1"/>
    <col min="4087" max="4087" width="11.28515625" bestFit="1" customWidth="1"/>
    <col min="4088" max="4088" width="6.85546875" bestFit="1" customWidth="1"/>
    <col min="4089" max="4089" width="12.140625" bestFit="1" customWidth="1"/>
    <col min="4090" max="4090" width="6.85546875" bestFit="1" customWidth="1"/>
    <col min="4091" max="4091" width="12.140625" bestFit="1" customWidth="1"/>
    <col min="4092" max="4092" width="6.85546875" bestFit="1" customWidth="1"/>
    <col min="4093" max="4093" width="12.140625" bestFit="1" customWidth="1"/>
    <col min="4094" max="4094" width="6.85546875" bestFit="1" customWidth="1"/>
    <col min="4095" max="4095" width="12.140625" bestFit="1" customWidth="1"/>
    <col min="4096" max="4096" width="6.85546875" bestFit="1" customWidth="1"/>
    <col min="4097" max="4097" width="12.140625" bestFit="1" customWidth="1"/>
    <col min="4098" max="4098" width="6.85546875" bestFit="1" customWidth="1"/>
    <col min="4099" max="4099" width="12.140625" bestFit="1" customWidth="1"/>
    <col min="4100" max="4100" width="11.28515625" bestFit="1" customWidth="1"/>
    <col min="4101" max="4102" width="60" customWidth="1"/>
    <col min="4340" max="4340" width="32.7109375" bestFit="1" customWidth="1"/>
    <col min="4341" max="4341" width="17" bestFit="1" customWidth="1"/>
    <col min="4342" max="4342" width="22.140625" bestFit="1" customWidth="1"/>
    <col min="4343" max="4343" width="11.28515625" bestFit="1" customWidth="1"/>
    <col min="4344" max="4344" width="6.85546875" bestFit="1" customWidth="1"/>
    <col min="4345" max="4345" width="12.140625" bestFit="1" customWidth="1"/>
    <col min="4346" max="4346" width="6.85546875" bestFit="1" customWidth="1"/>
    <col min="4347" max="4347" width="12.140625" bestFit="1" customWidth="1"/>
    <col min="4348" max="4348" width="6.85546875" bestFit="1" customWidth="1"/>
    <col min="4349" max="4349" width="12.140625" bestFit="1" customWidth="1"/>
    <col min="4350" max="4350" width="6.85546875" bestFit="1" customWidth="1"/>
    <col min="4351" max="4351" width="12.140625" bestFit="1" customWidth="1"/>
    <col min="4352" max="4352" width="6.85546875" bestFit="1" customWidth="1"/>
    <col min="4353" max="4353" width="12.140625" bestFit="1" customWidth="1"/>
    <col min="4354" max="4354" width="6.85546875" bestFit="1" customWidth="1"/>
    <col min="4355" max="4355" width="12.140625" bestFit="1" customWidth="1"/>
    <col min="4356" max="4356" width="11.28515625" bestFit="1" customWidth="1"/>
    <col min="4357" max="4358" width="60" customWidth="1"/>
    <col min="4596" max="4596" width="32.7109375" bestFit="1" customWidth="1"/>
    <col min="4597" max="4597" width="17" bestFit="1" customWidth="1"/>
    <col min="4598" max="4598" width="22.140625" bestFit="1" customWidth="1"/>
    <col min="4599" max="4599" width="11.28515625" bestFit="1" customWidth="1"/>
    <col min="4600" max="4600" width="6.85546875" bestFit="1" customWidth="1"/>
    <col min="4601" max="4601" width="12.140625" bestFit="1" customWidth="1"/>
    <col min="4602" max="4602" width="6.85546875" bestFit="1" customWidth="1"/>
    <col min="4603" max="4603" width="12.140625" bestFit="1" customWidth="1"/>
    <col min="4604" max="4604" width="6.85546875" bestFit="1" customWidth="1"/>
    <col min="4605" max="4605" width="12.140625" bestFit="1" customWidth="1"/>
    <col min="4606" max="4606" width="6.85546875" bestFit="1" customWidth="1"/>
    <col min="4607" max="4607" width="12.140625" bestFit="1" customWidth="1"/>
    <col min="4608" max="4608" width="6.85546875" bestFit="1" customWidth="1"/>
    <col min="4609" max="4609" width="12.140625" bestFit="1" customWidth="1"/>
    <col min="4610" max="4610" width="6.85546875" bestFit="1" customWidth="1"/>
    <col min="4611" max="4611" width="12.140625" bestFit="1" customWidth="1"/>
    <col min="4612" max="4612" width="11.28515625" bestFit="1" customWidth="1"/>
    <col min="4613" max="4614" width="60" customWidth="1"/>
    <col min="4852" max="4852" width="32.7109375" bestFit="1" customWidth="1"/>
    <col min="4853" max="4853" width="17" bestFit="1" customWidth="1"/>
    <col min="4854" max="4854" width="22.140625" bestFit="1" customWidth="1"/>
    <col min="4855" max="4855" width="11.28515625" bestFit="1" customWidth="1"/>
    <col min="4856" max="4856" width="6.85546875" bestFit="1" customWidth="1"/>
    <col min="4857" max="4857" width="12.140625" bestFit="1" customWidth="1"/>
    <col min="4858" max="4858" width="6.85546875" bestFit="1" customWidth="1"/>
    <col min="4859" max="4859" width="12.140625" bestFit="1" customWidth="1"/>
    <col min="4860" max="4860" width="6.85546875" bestFit="1" customWidth="1"/>
    <col min="4861" max="4861" width="12.140625" bestFit="1" customWidth="1"/>
    <col min="4862" max="4862" width="6.85546875" bestFit="1" customWidth="1"/>
    <col min="4863" max="4863" width="12.140625" bestFit="1" customWidth="1"/>
    <col min="4864" max="4864" width="6.85546875" bestFit="1" customWidth="1"/>
    <col min="4865" max="4865" width="12.140625" bestFit="1" customWidth="1"/>
    <col min="4866" max="4866" width="6.85546875" bestFit="1" customWidth="1"/>
    <col min="4867" max="4867" width="12.140625" bestFit="1" customWidth="1"/>
    <col min="4868" max="4868" width="11.28515625" bestFit="1" customWidth="1"/>
    <col min="4869" max="4870" width="60" customWidth="1"/>
    <col min="5108" max="5108" width="32.7109375" bestFit="1" customWidth="1"/>
    <col min="5109" max="5109" width="17" bestFit="1" customWidth="1"/>
    <col min="5110" max="5110" width="22.140625" bestFit="1" customWidth="1"/>
    <col min="5111" max="5111" width="11.28515625" bestFit="1" customWidth="1"/>
    <col min="5112" max="5112" width="6.85546875" bestFit="1" customWidth="1"/>
    <col min="5113" max="5113" width="12.140625" bestFit="1" customWidth="1"/>
    <col min="5114" max="5114" width="6.85546875" bestFit="1" customWidth="1"/>
    <col min="5115" max="5115" width="12.140625" bestFit="1" customWidth="1"/>
    <col min="5116" max="5116" width="6.85546875" bestFit="1" customWidth="1"/>
    <col min="5117" max="5117" width="12.140625" bestFit="1" customWidth="1"/>
    <col min="5118" max="5118" width="6.85546875" bestFit="1" customWidth="1"/>
    <col min="5119" max="5119" width="12.140625" bestFit="1" customWidth="1"/>
    <col min="5120" max="5120" width="6.85546875" bestFit="1" customWidth="1"/>
    <col min="5121" max="5121" width="12.140625" bestFit="1" customWidth="1"/>
    <col min="5122" max="5122" width="6.85546875" bestFit="1" customWidth="1"/>
    <col min="5123" max="5123" width="12.140625" bestFit="1" customWidth="1"/>
    <col min="5124" max="5124" width="11.28515625" bestFit="1" customWidth="1"/>
    <col min="5125" max="5126" width="60" customWidth="1"/>
    <col min="5364" max="5364" width="32.7109375" bestFit="1" customWidth="1"/>
    <col min="5365" max="5365" width="17" bestFit="1" customWidth="1"/>
    <col min="5366" max="5366" width="22.140625" bestFit="1" customWidth="1"/>
    <col min="5367" max="5367" width="11.28515625" bestFit="1" customWidth="1"/>
    <col min="5368" max="5368" width="6.85546875" bestFit="1" customWidth="1"/>
    <col min="5369" max="5369" width="12.140625" bestFit="1" customWidth="1"/>
    <col min="5370" max="5370" width="6.85546875" bestFit="1" customWidth="1"/>
    <col min="5371" max="5371" width="12.140625" bestFit="1" customWidth="1"/>
    <col min="5372" max="5372" width="6.85546875" bestFit="1" customWidth="1"/>
    <col min="5373" max="5373" width="12.140625" bestFit="1" customWidth="1"/>
    <col min="5374" max="5374" width="6.85546875" bestFit="1" customWidth="1"/>
    <col min="5375" max="5375" width="12.140625" bestFit="1" customWidth="1"/>
    <col min="5376" max="5376" width="6.85546875" bestFit="1" customWidth="1"/>
    <col min="5377" max="5377" width="12.140625" bestFit="1" customWidth="1"/>
    <col min="5378" max="5378" width="6.85546875" bestFit="1" customWidth="1"/>
    <col min="5379" max="5379" width="12.140625" bestFit="1" customWidth="1"/>
    <col min="5380" max="5380" width="11.28515625" bestFit="1" customWidth="1"/>
    <col min="5381" max="5382" width="60" customWidth="1"/>
    <col min="5620" max="5620" width="32.7109375" bestFit="1" customWidth="1"/>
    <col min="5621" max="5621" width="17" bestFit="1" customWidth="1"/>
    <col min="5622" max="5622" width="22.140625" bestFit="1" customWidth="1"/>
    <col min="5623" max="5623" width="11.28515625" bestFit="1" customWidth="1"/>
    <col min="5624" max="5624" width="6.85546875" bestFit="1" customWidth="1"/>
    <col min="5625" max="5625" width="12.140625" bestFit="1" customWidth="1"/>
    <col min="5626" max="5626" width="6.85546875" bestFit="1" customWidth="1"/>
    <col min="5627" max="5627" width="12.140625" bestFit="1" customWidth="1"/>
    <col min="5628" max="5628" width="6.85546875" bestFit="1" customWidth="1"/>
    <col min="5629" max="5629" width="12.140625" bestFit="1" customWidth="1"/>
    <col min="5630" max="5630" width="6.85546875" bestFit="1" customWidth="1"/>
    <col min="5631" max="5631" width="12.140625" bestFit="1" customWidth="1"/>
    <col min="5632" max="5632" width="6.85546875" bestFit="1" customWidth="1"/>
    <col min="5633" max="5633" width="12.140625" bestFit="1" customWidth="1"/>
    <col min="5634" max="5634" width="6.85546875" bestFit="1" customWidth="1"/>
    <col min="5635" max="5635" width="12.140625" bestFit="1" customWidth="1"/>
    <col min="5636" max="5636" width="11.28515625" bestFit="1" customWidth="1"/>
    <col min="5637" max="5638" width="60" customWidth="1"/>
    <col min="5876" max="5876" width="32.7109375" bestFit="1" customWidth="1"/>
    <col min="5877" max="5877" width="17" bestFit="1" customWidth="1"/>
    <col min="5878" max="5878" width="22.140625" bestFit="1" customWidth="1"/>
    <col min="5879" max="5879" width="11.28515625" bestFit="1" customWidth="1"/>
    <col min="5880" max="5880" width="6.85546875" bestFit="1" customWidth="1"/>
    <col min="5881" max="5881" width="12.140625" bestFit="1" customWidth="1"/>
    <col min="5882" max="5882" width="6.85546875" bestFit="1" customWidth="1"/>
    <col min="5883" max="5883" width="12.140625" bestFit="1" customWidth="1"/>
    <col min="5884" max="5884" width="6.85546875" bestFit="1" customWidth="1"/>
    <col min="5885" max="5885" width="12.140625" bestFit="1" customWidth="1"/>
    <col min="5886" max="5886" width="6.85546875" bestFit="1" customWidth="1"/>
    <col min="5887" max="5887" width="12.140625" bestFit="1" customWidth="1"/>
    <col min="5888" max="5888" width="6.85546875" bestFit="1" customWidth="1"/>
    <col min="5889" max="5889" width="12.140625" bestFit="1" customWidth="1"/>
    <col min="5890" max="5890" width="6.85546875" bestFit="1" customWidth="1"/>
    <col min="5891" max="5891" width="12.140625" bestFit="1" customWidth="1"/>
    <col min="5892" max="5892" width="11.28515625" bestFit="1" customWidth="1"/>
    <col min="5893" max="5894" width="60" customWidth="1"/>
    <col min="6132" max="6132" width="32.7109375" bestFit="1" customWidth="1"/>
    <col min="6133" max="6133" width="17" bestFit="1" customWidth="1"/>
    <col min="6134" max="6134" width="22.140625" bestFit="1" customWidth="1"/>
    <col min="6135" max="6135" width="11.28515625" bestFit="1" customWidth="1"/>
    <col min="6136" max="6136" width="6.85546875" bestFit="1" customWidth="1"/>
    <col min="6137" max="6137" width="12.140625" bestFit="1" customWidth="1"/>
    <col min="6138" max="6138" width="6.85546875" bestFit="1" customWidth="1"/>
    <col min="6139" max="6139" width="12.140625" bestFit="1" customWidth="1"/>
    <col min="6140" max="6140" width="6.85546875" bestFit="1" customWidth="1"/>
    <col min="6141" max="6141" width="12.140625" bestFit="1" customWidth="1"/>
    <col min="6142" max="6142" width="6.85546875" bestFit="1" customWidth="1"/>
    <col min="6143" max="6143" width="12.140625" bestFit="1" customWidth="1"/>
    <col min="6144" max="6144" width="6.85546875" bestFit="1" customWidth="1"/>
    <col min="6145" max="6145" width="12.140625" bestFit="1" customWidth="1"/>
    <col min="6146" max="6146" width="6.85546875" bestFit="1" customWidth="1"/>
    <col min="6147" max="6147" width="12.140625" bestFit="1" customWidth="1"/>
    <col min="6148" max="6148" width="11.28515625" bestFit="1" customWidth="1"/>
    <col min="6149" max="6150" width="60" customWidth="1"/>
    <col min="6388" max="6388" width="32.7109375" bestFit="1" customWidth="1"/>
    <col min="6389" max="6389" width="17" bestFit="1" customWidth="1"/>
    <col min="6390" max="6390" width="22.140625" bestFit="1" customWidth="1"/>
    <col min="6391" max="6391" width="11.28515625" bestFit="1" customWidth="1"/>
    <col min="6392" max="6392" width="6.85546875" bestFit="1" customWidth="1"/>
    <col min="6393" max="6393" width="12.140625" bestFit="1" customWidth="1"/>
    <col min="6394" max="6394" width="6.85546875" bestFit="1" customWidth="1"/>
    <col min="6395" max="6395" width="12.140625" bestFit="1" customWidth="1"/>
    <col min="6396" max="6396" width="6.85546875" bestFit="1" customWidth="1"/>
    <col min="6397" max="6397" width="12.140625" bestFit="1" customWidth="1"/>
    <col min="6398" max="6398" width="6.85546875" bestFit="1" customWidth="1"/>
    <col min="6399" max="6399" width="12.140625" bestFit="1" customWidth="1"/>
    <col min="6400" max="6400" width="6.85546875" bestFit="1" customWidth="1"/>
    <col min="6401" max="6401" width="12.140625" bestFit="1" customWidth="1"/>
    <col min="6402" max="6402" width="6.85546875" bestFit="1" customWidth="1"/>
    <col min="6403" max="6403" width="12.140625" bestFit="1" customWidth="1"/>
    <col min="6404" max="6404" width="11.28515625" bestFit="1" customWidth="1"/>
    <col min="6405" max="6406" width="60" customWidth="1"/>
    <col min="6644" max="6644" width="32.7109375" bestFit="1" customWidth="1"/>
    <col min="6645" max="6645" width="17" bestFit="1" customWidth="1"/>
    <col min="6646" max="6646" width="22.140625" bestFit="1" customWidth="1"/>
    <col min="6647" max="6647" width="11.28515625" bestFit="1" customWidth="1"/>
    <col min="6648" max="6648" width="6.85546875" bestFit="1" customWidth="1"/>
    <col min="6649" max="6649" width="12.140625" bestFit="1" customWidth="1"/>
    <col min="6650" max="6650" width="6.85546875" bestFit="1" customWidth="1"/>
    <col min="6651" max="6651" width="12.140625" bestFit="1" customWidth="1"/>
    <col min="6652" max="6652" width="6.85546875" bestFit="1" customWidth="1"/>
    <col min="6653" max="6653" width="12.140625" bestFit="1" customWidth="1"/>
    <col min="6654" max="6654" width="6.85546875" bestFit="1" customWidth="1"/>
    <col min="6655" max="6655" width="12.140625" bestFit="1" customWidth="1"/>
    <col min="6656" max="6656" width="6.85546875" bestFit="1" customWidth="1"/>
    <col min="6657" max="6657" width="12.140625" bestFit="1" customWidth="1"/>
    <col min="6658" max="6658" width="6.85546875" bestFit="1" customWidth="1"/>
    <col min="6659" max="6659" width="12.140625" bestFit="1" customWidth="1"/>
    <col min="6660" max="6660" width="11.28515625" bestFit="1" customWidth="1"/>
    <col min="6661" max="6662" width="60" customWidth="1"/>
    <col min="6900" max="6900" width="32.7109375" bestFit="1" customWidth="1"/>
    <col min="6901" max="6901" width="17" bestFit="1" customWidth="1"/>
    <col min="6902" max="6902" width="22.140625" bestFit="1" customWidth="1"/>
    <col min="6903" max="6903" width="11.28515625" bestFit="1" customWidth="1"/>
    <col min="6904" max="6904" width="6.85546875" bestFit="1" customWidth="1"/>
    <col min="6905" max="6905" width="12.140625" bestFit="1" customWidth="1"/>
    <col min="6906" max="6906" width="6.85546875" bestFit="1" customWidth="1"/>
    <col min="6907" max="6907" width="12.140625" bestFit="1" customWidth="1"/>
    <col min="6908" max="6908" width="6.85546875" bestFit="1" customWidth="1"/>
    <col min="6909" max="6909" width="12.140625" bestFit="1" customWidth="1"/>
    <col min="6910" max="6910" width="6.85546875" bestFit="1" customWidth="1"/>
    <col min="6911" max="6911" width="12.140625" bestFit="1" customWidth="1"/>
    <col min="6912" max="6912" width="6.85546875" bestFit="1" customWidth="1"/>
    <col min="6913" max="6913" width="12.140625" bestFit="1" customWidth="1"/>
    <col min="6914" max="6914" width="6.85546875" bestFit="1" customWidth="1"/>
    <col min="6915" max="6915" width="12.140625" bestFit="1" customWidth="1"/>
    <col min="6916" max="6916" width="11.28515625" bestFit="1" customWidth="1"/>
    <col min="6917" max="6918" width="60" customWidth="1"/>
    <col min="7156" max="7156" width="32.7109375" bestFit="1" customWidth="1"/>
    <col min="7157" max="7157" width="17" bestFit="1" customWidth="1"/>
    <col min="7158" max="7158" width="22.140625" bestFit="1" customWidth="1"/>
    <col min="7159" max="7159" width="11.28515625" bestFit="1" customWidth="1"/>
    <col min="7160" max="7160" width="6.85546875" bestFit="1" customWidth="1"/>
    <col min="7161" max="7161" width="12.140625" bestFit="1" customWidth="1"/>
    <col min="7162" max="7162" width="6.85546875" bestFit="1" customWidth="1"/>
    <col min="7163" max="7163" width="12.140625" bestFit="1" customWidth="1"/>
    <col min="7164" max="7164" width="6.85546875" bestFit="1" customWidth="1"/>
    <col min="7165" max="7165" width="12.140625" bestFit="1" customWidth="1"/>
    <col min="7166" max="7166" width="6.85546875" bestFit="1" customWidth="1"/>
    <col min="7167" max="7167" width="12.140625" bestFit="1" customWidth="1"/>
    <col min="7168" max="7168" width="6.85546875" bestFit="1" customWidth="1"/>
    <col min="7169" max="7169" width="12.140625" bestFit="1" customWidth="1"/>
    <col min="7170" max="7170" width="6.85546875" bestFit="1" customWidth="1"/>
    <col min="7171" max="7171" width="12.140625" bestFit="1" customWidth="1"/>
    <col min="7172" max="7172" width="11.28515625" bestFit="1" customWidth="1"/>
    <col min="7173" max="7174" width="60" customWidth="1"/>
    <col min="7412" max="7412" width="32.7109375" bestFit="1" customWidth="1"/>
    <col min="7413" max="7413" width="17" bestFit="1" customWidth="1"/>
    <col min="7414" max="7414" width="22.140625" bestFit="1" customWidth="1"/>
    <col min="7415" max="7415" width="11.28515625" bestFit="1" customWidth="1"/>
    <col min="7416" max="7416" width="6.85546875" bestFit="1" customWidth="1"/>
    <col min="7417" max="7417" width="12.140625" bestFit="1" customWidth="1"/>
    <col min="7418" max="7418" width="6.85546875" bestFit="1" customWidth="1"/>
    <col min="7419" max="7419" width="12.140625" bestFit="1" customWidth="1"/>
    <col min="7420" max="7420" width="6.85546875" bestFit="1" customWidth="1"/>
    <col min="7421" max="7421" width="12.140625" bestFit="1" customWidth="1"/>
    <col min="7422" max="7422" width="6.85546875" bestFit="1" customWidth="1"/>
    <col min="7423" max="7423" width="12.140625" bestFit="1" customWidth="1"/>
    <col min="7424" max="7424" width="6.85546875" bestFit="1" customWidth="1"/>
    <col min="7425" max="7425" width="12.140625" bestFit="1" customWidth="1"/>
    <col min="7426" max="7426" width="6.85546875" bestFit="1" customWidth="1"/>
    <col min="7427" max="7427" width="12.140625" bestFit="1" customWidth="1"/>
    <col min="7428" max="7428" width="11.28515625" bestFit="1" customWidth="1"/>
    <col min="7429" max="7430" width="60" customWidth="1"/>
    <col min="7668" max="7668" width="32.7109375" bestFit="1" customWidth="1"/>
    <col min="7669" max="7669" width="17" bestFit="1" customWidth="1"/>
    <col min="7670" max="7670" width="22.140625" bestFit="1" customWidth="1"/>
    <col min="7671" max="7671" width="11.28515625" bestFit="1" customWidth="1"/>
    <col min="7672" max="7672" width="6.85546875" bestFit="1" customWidth="1"/>
    <col min="7673" max="7673" width="12.140625" bestFit="1" customWidth="1"/>
    <col min="7674" max="7674" width="6.85546875" bestFit="1" customWidth="1"/>
    <col min="7675" max="7675" width="12.140625" bestFit="1" customWidth="1"/>
    <col min="7676" max="7676" width="6.85546875" bestFit="1" customWidth="1"/>
    <col min="7677" max="7677" width="12.140625" bestFit="1" customWidth="1"/>
    <col min="7678" max="7678" width="6.85546875" bestFit="1" customWidth="1"/>
    <col min="7679" max="7679" width="12.140625" bestFit="1" customWidth="1"/>
    <col min="7680" max="7680" width="6.85546875" bestFit="1" customWidth="1"/>
    <col min="7681" max="7681" width="12.140625" bestFit="1" customWidth="1"/>
    <col min="7682" max="7682" width="6.85546875" bestFit="1" customWidth="1"/>
    <col min="7683" max="7683" width="12.140625" bestFit="1" customWidth="1"/>
    <col min="7684" max="7684" width="11.28515625" bestFit="1" customWidth="1"/>
    <col min="7685" max="7686" width="60" customWidth="1"/>
    <col min="7924" max="7924" width="32.7109375" bestFit="1" customWidth="1"/>
    <col min="7925" max="7925" width="17" bestFit="1" customWidth="1"/>
    <col min="7926" max="7926" width="22.140625" bestFit="1" customWidth="1"/>
    <col min="7927" max="7927" width="11.28515625" bestFit="1" customWidth="1"/>
    <col min="7928" max="7928" width="6.85546875" bestFit="1" customWidth="1"/>
    <col min="7929" max="7929" width="12.140625" bestFit="1" customWidth="1"/>
    <col min="7930" max="7930" width="6.85546875" bestFit="1" customWidth="1"/>
    <col min="7931" max="7931" width="12.140625" bestFit="1" customWidth="1"/>
    <col min="7932" max="7932" width="6.85546875" bestFit="1" customWidth="1"/>
    <col min="7933" max="7933" width="12.140625" bestFit="1" customWidth="1"/>
    <col min="7934" max="7934" width="6.85546875" bestFit="1" customWidth="1"/>
    <col min="7935" max="7935" width="12.140625" bestFit="1" customWidth="1"/>
    <col min="7936" max="7936" width="6.85546875" bestFit="1" customWidth="1"/>
    <col min="7937" max="7937" width="12.140625" bestFit="1" customWidth="1"/>
    <col min="7938" max="7938" width="6.85546875" bestFit="1" customWidth="1"/>
    <col min="7939" max="7939" width="12.140625" bestFit="1" customWidth="1"/>
    <col min="7940" max="7940" width="11.28515625" bestFit="1" customWidth="1"/>
    <col min="7941" max="7942" width="60" customWidth="1"/>
    <col min="8180" max="8180" width="32.7109375" bestFit="1" customWidth="1"/>
    <col min="8181" max="8181" width="17" bestFit="1" customWidth="1"/>
    <col min="8182" max="8182" width="22.140625" bestFit="1" customWidth="1"/>
    <col min="8183" max="8183" width="11.28515625" bestFit="1" customWidth="1"/>
    <col min="8184" max="8184" width="6.85546875" bestFit="1" customWidth="1"/>
    <col min="8185" max="8185" width="12.140625" bestFit="1" customWidth="1"/>
    <col min="8186" max="8186" width="6.85546875" bestFit="1" customWidth="1"/>
    <col min="8187" max="8187" width="12.140625" bestFit="1" customWidth="1"/>
    <col min="8188" max="8188" width="6.85546875" bestFit="1" customWidth="1"/>
    <col min="8189" max="8189" width="12.140625" bestFit="1" customWidth="1"/>
    <col min="8190" max="8190" width="6.85546875" bestFit="1" customWidth="1"/>
    <col min="8191" max="8191" width="12.140625" bestFit="1" customWidth="1"/>
    <col min="8192" max="8192" width="6.85546875" bestFit="1" customWidth="1"/>
    <col min="8193" max="8193" width="12.140625" bestFit="1" customWidth="1"/>
    <col min="8194" max="8194" width="6.85546875" bestFit="1" customWidth="1"/>
    <col min="8195" max="8195" width="12.140625" bestFit="1" customWidth="1"/>
    <col min="8196" max="8196" width="11.28515625" bestFit="1" customWidth="1"/>
    <col min="8197" max="8198" width="60" customWidth="1"/>
    <col min="8436" max="8436" width="32.7109375" bestFit="1" customWidth="1"/>
    <col min="8437" max="8437" width="17" bestFit="1" customWidth="1"/>
    <col min="8438" max="8438" width="22.140625" bestFit="1" customWidth="1"/>
    <col min="8439" max="8439" width="11.28515625" bestFit="1" customWidth="1"/>
    <col min="8440" max="8440" width="6.85546875" bestFit="1" customWidth="1"/>
    <col min="8441" max="8441" width="12.140625" bestFit="1" customWidth="1"/>
    <col min="8442" max="8442" width="6.85546875" bestFit="1" customWidth="1"/>
    <col min="8443" max="8443" width="12.140625" bestFit="1" customWidth="1"/>
    <col min="8444" max="8444" width="6.85546875" bestFit="1" customWidth="1"/>
    <col min="8445" max="8445" width="12.140625" bestFit="1" customWidth="1"/>
    <col min="8446" max="8446" width="6.85546875" bestFit="1" customWidth="1"/>
    <col min="8447" max="8447" width="12.140625" bestFit="1" customWidth="1"/>
    <col min="8448" max="8448" width="6.85546875" bestFit="1" customWidth="1"/>
    <col min="8449" max="8449" width="12.140625" bestFit="1" customWidth="1"/>
    <col min="8450" max="8450" width="6.85546875" bestFit="1" customWidth="1"/>
    <col min="8451" max="8451" width="12.140625" bestFit="1" customWidth="1"/>
    <col min="8452" max="8452" width="11.28515625" bestFit="1" customWidth="1"/>
    <col min="8453" max="8454" width="60" customWidth="1"/>
    <col min="8692" max="8692" width="32.7109375" bestFit="1" customWidth="1"/>
    <col min="8693" max="8693" width="17" bestFit="1" customWidth="1"/>
    <col min="8694" max="8694" width="22.140625" bestFit="1" customWidth="1"/>
    <col min="8695" max="8695" width="11.28515625" bestFit="1" customWidth="1"/>
    <col min="8696" max="8696" width="6.85546875" bestFit="1" customWidth="1"/>
    <col min="8697" max="8697" width="12.140625" bestFit="1" customWidth="1"/>
    <col min="8698" max="8698" width="6.85546875" bestFit="1" customWidth="1"/>
    <col min="8699" max="8699" width="12.140625" bestFit="1" customWidth="1"/>
    <col min="8700" max="8700" width="6.85546875" bestFit="1" customWidth="1"/>
    <col min="8701" max="8701" width="12.140625" bestFit="1" customWidth="1"/>
    <col min="8702" max="8702" width="6.85546875" bestFit="1" customWidth="1"/>
    <col min="8703" max="8703" width="12.140625" bestFit="1" customWidth="1"/>
    <col min="8704" max="8704" width="6.85546875" bestFit="1" customWidth="1"/>
    <col min="8705" max="8705" width="12.140625" bestFit="1" customWidth="1"/>
    <col min="8706" max="8706" width="6.85546875" bestFit="1" customWidth="1"/>
    <col min="8707" max="8707" width="12.140625" bestFit="1" customWidth="1"/>
    <col min="8708" max="8708" width="11.28515625" bestFit="1" customWidth="1"/>
    <col min="8709" max="8710" width="60" customWidth="1"/>
    <col min="8948" max="8948" width="32.7109375" bestFit="1" customWidth="1"/>
    <col min="8949" max="8949" width="17" bestFit="1" customWidth="1"/>
    <col min="8950" max="8950" width="22.140625" bestFit="1" customWidth="1"/>
    <col min="8951" max="8951" width="11.28515625" bestFit="1" customWidth="1"/>
    <col min="8952" max="8952" width="6.85546875" bestFit="1" customWidth="1"/>
    <col min="8953" max="8953" width="12.140625" bestFit="1" customWidth="1"/>
    <col min="8954" max="8954" width="6.85546875" bestFit="1" customWidth="1"/>
    <col min="8955" max="8955" width="12.140625" bestFit="1" customWidth="1"/>
    <col min="8956" max="8956" width="6.85546875" bestFit="1" customWidth="1"/>
    <col min="8957" max="8957" width="12.140625" bestFit="1" customWidth="1"/>
    <col min="8958" max="8958" width="6.85546875" bestFit="1" customWidth="1"/>
    <col min="8959" max="8959" width="12.140625" bestFit="1" customWidth="1"/>
    <col min="8960" max="8960" width="6.85546875" bestFit="1" customWidth="1"/>
    <col min="8961" max="8961" width="12.140625" bestFit="1" customWidth="1"/>
    <col min="8962" max="8962" width="6.85546875" bestFit="1" customWidth="1"/>
    <col min="8963" max="8963" width="12.140625" bestFit="1" customWidth="1"/>
    <col min="8964" max="8964" width="11.28515625" bestFit="1" customWidth="1"/>
    <col min="8965" max="8966" width="60" customWidth="1"/>
    <col min="9204" max="9204" width="32.7109375" bestFit="1" customWidth="1"/>
    <col min="9205" max="9205" width="17" bestFit="1" customWidth="1"/>
    <col min="9206" max="9206" width="22.140625" bestFit="1" customWidth="1"/>
    <col min="9207" max="9207" width="11.28515625" bestFit="1" customWidth="1"/>
    <col min="9208" max="9208" width="6.85546875" bestFit="1" customWidth="1"/>
    <col min="9209" max="9209" width="12.140625" bestFit="1" customWidth="1"/>
    <col min="9210" max="9210" width="6.85546875" bestFit="1" customWidth="1"/>
    <col min="9211" max="9211" width="12.140625" bestFit="1" customWidth="1"/>
    <col min="9212" max="9212" width="6.85546875" bestFit="1" customWidth="1"/>
    <col min="9213" max="9213" width="12.140625" bestFit="1" customWidth="1"/>
    <col min="9214" max="9214" width="6.85546875" bestFit="1" customWidth="1"/>
    <col min="9215" max="9215" width="12.140625" bestFit="1" customWidth="1"/>
    <col min="9216" max="9216" width="6.85546875" bestFit="1" customWidth="1"/>
    <col min="9217" max="9217" width="12.140625" bestFit="1" customWidth="1"/>
    <col min="9218" max="9218" width="6.85546875" bestFit="1" customWidth="1"/>
    <col min="9219" max="9219" width="12.140625" bestFit="1" customWidth="1"/>
    <col min="9220" max="9220" width="11.28515625" bestFit="1" customWidth="1"/>
    <col min="9221" max="9222" width="60" customWidth="1"/>
    <col min="9460" max="9460" width="32.7109375" bestFit="1" customWidth="1"/>
    <col min="9461" max="9461" width="17" bestFit="1" customWidth="1"/>
    <col min="9462" max="9462" width="22.140625" bestFit="1" customWidth="1"/>
    <col min="9463" max="9463" width="11.28515625" bestFit="1" customWidth="1"/>
    <col min="9464" max="9464" width="6.85546875" bestFit="1" customWidth="1"/>
    <col min="9465" max="9465" width="12.140625" bestFit="1" customWidth="1"/>
    <col min="9466" max="9466" width="6.85546875" bestFit="1" customWidth="1"/>
    <col min="9467" max="9467" width="12.140625" bestFit="1" customWidth="1"/>
    <col min="9468" max="9468" width="6.85546875" bestFit="1" customWidth="1"/>
    <col min="9469" max="9469" width="12.140625" bestFit="1" customWidth="1"/>
    <col min="9470" max="9470" width="6.85546875" bestFit="1" customWidth="1"/>
    <col min="9471" max="9471" width="12.140625" bestFit="1" customWidth="1"/>
    <col min="9472" max="9472" width="6.85546875" bestFit="1" customWidth="1"/>
    <col min="9473" max="9473" width="12.140625" bestFit="1" customWidth="1"/>
    <col min="9474" max="9474" width="6.85546875" bestFit="1" customWidth="1"/>
    <col min="9475" max="9475" width="12.140625" bestFit="1" customWidth="1"/>
    <col min="9476" max="9476" width="11.28515625" bestFit="1" customWidth="1"/>
    <col min="9477" max="9478" width="60" customWidth="1"/>
    <col min="9716" max="9716" width="32.7109375" bestFit="1" customWidth="1"/>
    <col min="9717" max="9717" width="17" bestFit="1" customWidth="1"/>
    <col min="9718" max="9718" width="22.140625" bestFit="1" customWidth="1"/>
    <col min="9719" max="9719" width="11.28515625" bestFit="1" customWidth="1"/>
    <col min="9720" max="9720" width="6.85546875" bestFit="1" customWidth="1"/>
    <col min="9721" max="9721" width="12.140625" bestFit="1" customWidth="1"/>
    <col min="9722" max="9722" width="6.85546875" bestFit="1" customWidth="1"/>
    <col min="9723" max="9723" width="12.140625" bestFit="1" customWidth="1"/>
    <col min="9724" max="9724" width="6.85546875" bestFit="1" customWidth="1"/>
    <col min="9725" max="9725" width="12.140625" bestFit="1" customWidth="1"/>
    <col min="9726" max="9726" width="6.85546875" bestFit="1" customWidth="1"/>
    <col min="9727" max="9727" width="12.140625" bestFit="1" customWidth="1"/>
    <col min="9728" max="9728" width="6.85546875" bestFit="1" customWidth="1"/>
    <col min="9729" max="9729" width="12.140625" bestFit="1" customWidth="1"/>
    <col min="9730" max="9730" width="6.85546875" bestFit="1" customWidth="1"/>
    <col min="9731" max="9731" width="12.140625" bestFit="1" customWidth="1"/>
    <col min="9732" max="9732" width="11.28515625" bestFit="1" customWidth="1"/>
    <col min="9733" max="9734" width="60" customWidth="1"/>
    <col min="9972" max="9972" width="32.7109375" bestFit="1" customWidth="1"/>
    <col min="9973" max="9973" width="17" bestFit="1" customWidth="1"/>
    <col min="9974" max="9974" width="22.140625" bestFit="1" customWidth="1"/>
    <col min="9975" max="9975" width="11.28515625" bestFit="1" customWidth="1"/>
    <col min="9976" max="9976" width="6.85546875" bestFit="1" customWidth="1"/>
    <col min="9977" max="9977" width="12.140625" bestFit="1" customWidth="1"/>
    <col min="9978" max="9978" width="6.85546875" bestFit="1" customWidth="1"/>
    <col min="9979" max="9979" width="12.140625" bestFit="1" customWidth="1"/>
    <col min="9980" max="9980" width="6.85546875" bestFit="1" customWidth="1"/>
    <col min="9981" max="9981" width="12.140625" bestFit="1" customWidth="1"/>
    <col min="9982" max="9982" width="6.85546875" bestFit="1" customWidth="1"/>
    <col min="9983" max="9983" width="12.140625" bestFit="1" customWidth="1"/>
    <col min="9984" max="9984" width="6.85546875" bestFit="1" customWidth="1"/>
    <col min="9985" max="9985" width="12.140625" bestFit="1" customWidth="1"/>
    <col min="9986" max="9986" width="6.85546875" bestFit="1" customWidth="1"/>
    <col min="9987" max="9987" width="12.140625" bestFit="1" customWidth="1"/>
    <col min="9988" max="9988" width="11.28515625" bestFit="1" customWidth="1"/>
    <col min="9989" max="9990" width="60" customWidth="1"/>
    <col min="10228" max="10228" width="32.7109375" bestFit="1" customWidth="1"/>
    <col min="10229" max="10229" width="17" bestFit="1" customWidth="1"/>
    <col min="10230" max="10230" width="22.140625" bestFit="1" customWidth="1"/>
    <col min="10231" max="10231" width="11.28515625" bestFit="1" customWidth="1"/>
    <col min="10232" max="10232" width="6.85546875" bestFit="1" customWidth="1"/>
    <col min="10233" max="10233" width="12.140625" bestFit="1" customWidth="1"/>
    <col min="10234" max="10234" width="6.85546875" bestFit="1" customWidth="1"/>
    <col min="10235" max="10235" width="12.140625" bestFit="1" customWidth="1"/>
    <col min="10236" max="10236" width="6.85546875" bestFit="1" customWidth="1"/>
    <col min="10237" max="10237" width="12.140625" bestFit="1" customWidth="1"/>
    <col min="10238" max="10238" width="6.85546875" bestFit="1" customWidth="1"/>
    <col min="10239" max="10239" width="12.140625" bestFit="1" customWidth="1"/>
    <col min="10240" max="10240" width="6.85546875" bestFit="1" customWidth="1"/>
    <col min="10241" max="10241" width="12.140625" bestFit="1" customWidth="1"/>
    <col min="10242" max="10242" width="6.85546875" bestFit="1" customWidth="1"/>
    <col min="10243" max="10243" width="12.140625" bestFit="1" customWidth="1"/>
    <col min="10244" max="10244" width="11.28515625" bestFit="1" customWidth="1"/>
    <col min="10245" max="10246" width="60" customWidth="1"/>
    <col min="10484" max="10484" width="32.7109375" bestFit="1" customWidth="1"/>
    <col min="10485" max="10485" width="17" bestFit="1" customWidth="1"/>
    <col min="10486" max="10486" width="22.140625" bestFit="1" customWidth="1"/>
    <col min="10487" max="10487" width="11.28515625" bestFit="1" customWidth="1"/>
    <col min="10488" max="10488" width="6.85546875" bestFit="1" customWidth="1"/>
    <col min="10489" max="10489" width="12.140625" bestFit="1" customWidth="1"/>
    <col min="10490" max="10490" width="6.85546875" bestFit="1" customWidth="1"/>
    <col min="10491" max="10491" width="12.140625" bestFit="1" customWidth="1"/>
    <col min="10492" max="10492" width="6.85546875" bestFit="1" customWidth="1"/>
    <col min="10493" max="10493" width="12.140625" bestFit="1" customWidth="1"/>
    <col min="10494" max="10494" width="6.85546875" bestFit="1" customWidth="1"/>
    <col min="10495" max="10495" width="12.140625" bestFit="1" customWidth="1"/>
    <col min="10496" max="10496" width="6.85546875" bestFit="1" customWidth="1"/>
    <col min="10497" max="10497" width="12.140625" bestFit="1" customWidth="1"/>
    <col min="10498" max="10498" width="6.85546875" bestFit="1" customWidth="1"/>
    <col min="10499" max="10499" width="12.140625" bestFit="1" customWidth="1"/>
    <col min="10500" max="10500" width="11.28515625" bestFit="1" customWidth="1"/>
    <col min="10501" max="10502" width="60" customWidth="1"/>
    <col min="10740" max="10740" width="32.7109375" bestFit="1" customWidth="1"/>
    <col min="10741" max="10741" width="17" bestFit="1" customWidth="1"/>
    <col min="10742" max="10742" width="22.140625" bestFit="1" customWidth="1"/>
    <col min="10743" max="10743" width="11.28515625" bestFit="1" customWidth="1"/>
    <col min="10744" max="10744" width="6.85546875" bestFit="1" customWidth="1"/>
    <col min="10745" max="10745" width="12.140625" bestFit="1" customWidth="1"/>
    <col min="10746" max="10746" width="6.85546875" bestFit="1" customWidth="1"/>
    <col min="10747" max="10747" width="12.140625" bestFit="1" customWidth="1"/>
    <col min="10748" max="10748" width="6.85546875" bestFit="1" customWidth="1"/>
    <col min="10749" max="10749" width="12.140625" bestFit="1" customWidth="1"/>
    <col min="10750" max="10750" width="6.85546875" bestFit="1" customWidth="1"/>
    <col min="10751" max="10751" width="12.140625" bestFit="1" customWidth="1"/>
    <col min="10752" max="10752" width="6.85546875" bestFit="1" customWidth="1"/>
    <col min="10753" max="10753" width="12.140625" bestFit="1" customWidth="1"/>
    <col min="10754" max="10754" width="6.85546875" bestFit="1" customWidth="1"/>
    <col min="10755" max="10755" width="12.140625" bestFit="1" customWidth="1"/>
    <col min="10756" max="10756" width="11.28515625" bestFit="1" customWidth="1"/>
    <col min="10757" max="10758" width="60" customWidth="1"/>
    <col min="10996" max="10996" width="32.7109375" bestFit="1" customWidth="1"/>
    <col min="10997" max="10997" width="17" bestFit="1" customWidth="1"/>
    <col min="10998" max="10998" width="22.140625" bestFit="1" customWidth="1"/>
    <col min="10999" max="10999" width="11.28515625" bestFit="1" customWidth="1"/>
    <col min="11000" max="11000" width="6.85546875" bestFit="1" customWidth="1"/>
    <col min="11001" max="11001" width="12.140625" bestFit="1" customWidth="1"/>
    <col min="11002" max="11002" width="6.85546875" bestFit="1" customWidth="1"/>
    <col min="11003" max="11003" width="12.140625" bestFit="1" customWidth="1"/>
    <col min="11004" max="11004" width="6.85546875" bestFit="1" customWidth="1"/>
    <col min="11005" max="11005" width="12.140625" bestFit="1" customWidth="1"/>
    <col min="11006" max="11006" width="6.85546875" bestFit="1" customWidth="1"/>
    <col min="11007" max="11007" width="12.140625" bestFit="1" customWidth="1"/>
    <col min="11008" max="11008" width="6.85546875" bestFit="1" customWidth="1"/>
    <col min="11009" max="11009" width="12.140625" bestFit="1" customWidth="1"/>
    <col min="11010" max="11010" width="6.85546875" bestFit="1" customWidth="1"/>
    <col min="11011" max="11011" width="12.140625" bestFit="1" customWidth="1"/>
    <col min="11012" max="11012" width="11.28515625" bestFit="1" customWidth="1"/>
    <col min="11013" max="11014" width="60" customWidth="1"/>
    <col min="11252" max="11252" width="32.7109375" bestFit="1" customWidth="1"/>
    <col min="11253" max="11253" width="17" bestFit="1" customWidth="1"/>
    <col min="11254" max="11254" width="22.140625" bestFit="1" customWidth="1"/>
    <col min="11255" max="11255" width="11.28515625" bestFit="1" customWidth="1"/>
    <col min="11256" max="11256" width="6.85546875" bestFit="1" customWidth="1"/>
    <col min="11257" max="11257" width="12.140625" bestFit="1" customWidth="1"/>
    <col min="11258" max="11258" width="6.85546875" bestFit="1" customWidth="1"/>
    <col min="11259" max="11259" width="12.140625" bestFit="1" customWidth="1"/>
    <col min="11260" max="11260" width="6.85546875" bestFit="1" customWidth="1"/>
    <col min="11261" max="11261" width="12.140625" bestFit="1" customWidth="1"/>
    <col min="11262" max="11262" width="6.85546875" bestFit="1" customWidth="1"/>
    <col min="11263" max="11263" width="12.140625" bestFit="1" customWidth="1"/>
    <col min="11264" max="11264" width="6.85546875" bestFit="1" customWidth="1"/>
    <col min="11265" max="11265" width="12.140625" bestFit="1" customWidth="1"/>
    <col min="11266" max="11266" width="6.85546875" bestFit="1" customWidth="1"/>
    <col min="11267" max="11267" width="12.140625" bestFit="1" customWidth="1"/>
    <col min="11268" max="11268" width="11.28515625" bestFit="1" customWidth="1"/>
    <col min="11269" max="11270" width="60" customWidth="1"/>
    <col min="11508" max="11508" width="32.7109375" bestFit="1" customWidth="1"/>
    <col min="11509" max="11509" width="17" bestFit="1" customWidth="1"/>
    <col min="11510" max="11510" width="22.140625" bestFit="1" customWidth="1"/>
    <col min="11511" max="11511" width="11.28515625" bestFit="1" customWidth="1"/>
    <col min="11512" max="11512" width="6.85546875" bestFit="1" customWidth="1"/>
    <col min="11513" max="11513" width="12.140625" bestFit="1" customWidth="1"/>
    <col min="11514" max="11514" width="6.85546875" bestFit="1" customWidth="1"/>
    <col min="11515" max="11515" width="12.140625" bestFit="1" customWidth="1"/>
    <col min="11516" max="11516" width="6.85546875" bestFit="1" customWidth="1"/>
    <col min="11517" max="11517" width="12.140625" bestFit="1" customWidth="1"/>
    <col min="11518" max="11518" width="6.85546875" bestFit="1" customWidth="1"/>
    <col min="11519" max="11519" width="12.140625" bestFit="1" customWidth="1"/>
    <col min="11520" max="11520" width="6.85546875" bestFit="1" customWidth="1"/>
    <col min="11521" max="11521" width="12.140625" bestFit="1" customWidth="1"/>
    <col min="11522" max="11522" width="6.85546875" bestFit="1" customWidth="1"/>
    <col min="11523" max="11523" width="12.140625" bestFit="1" customWidth="1"/>
    <col min="11524" max="11524" width="11.28515625" bestFit="1" customWidth="1"/>
    <col min="11525" max="11526" width="60" customWidth="1"/>
    <col min="11764" max="11764" width="32.7109375" bestFit="1" customWidth="1"/>
    <col min="11765" max="11765" width="17" bestFit="1" customWidth="1"/>
    <col min="11766" max="11766" width="22.140625" bestFit="1" customWidth="1"/>
    <col min="11767" max="11767" width="11.28515625" bestFit="1" customWidth="1"/>
    <col min="11768" max="11768" width="6.85546875" bestFit="1" customWidth="1"/>
    <col min="11769" max="11769" width="12.140625" bestFit="1" customWidth="1"/>
    <col min="11770" max="11770" width="6.85546875" bestFit="1" customWidth="1"/>
    <col min="11771" max="11771" width="12.140625" bestFit="1" customWidth="1"/>
    <col min="11772" max="11772" width="6.85546875" bestFit="1" customWidth="1"/>
    <col min="11773" max="11773" width="12.140625" bestFit="1" customWidth="1"/>
    <col min="11774" max="11774" width="6.85546875" bestFit="1" customWidth="1"/>
    <col min="11775" max="11775" width="12.140625" bestFit="1" customWidth="1"/>
    <col min="11776" max="11776" width="6.85546875" bestFit="1" customWidth="1"/>
    <col min="11777" max="11777" width="12.140625" bestFit="1" customWidth="1"/>
    <col min="11778" max="11778" width="6.85546875" bestFit="1" customWidth="1"/>
    <col min="11779" max="11779" width="12.140625" bestFit="1" customWidth="1"/>
    <col min="11780" max="11780" width="11.28515625" bestFit="1" customWidth="1"/>
    <col min="11781" max="11782" width="60" customWidth="1"/>
    <col min="12020" max="12020" width="32.7109375" bestFit="1" customWidth="1"/>
    <col min="12021" max="12021" width="17" bestFit="1" customWidth="1"/>
    <col min="12022" max="12022" width="22.140625" bestFit="1" customWidth="1"/>
    <col min="12023" max="12023" width="11.28515625" bestFit="1" customWidth="1"/>
    <col min="12024" max="12024" width="6.85546875" bestFit="1" customWidth="1"/>
    <col min="12025" max="12025" width="12.140625" bestFit="1" customWidth="1"/>
    <col min="12026" max="12026" width="6.85546875" bestFit="1" customWidth="1"/>
    <col min="12027" max="12027" width="12.140625" bestFit="1" customWidth="1"/>
    <col min="12028" max="12028" width="6.85546875" bestFit="1" customWidth="1"/>
    <col min="12029" max="12029" width="12.140625" bestFit="1" customWidth="1"/>
    <col min="12030" max="12030" width="6.85546875" bestFit="1" customWidth="1"/>
    <col min="12031" max="12031" width="12.140625" bestFit="1" customWidth="1"/>
    <col min="12032" max="12032" width="6.85546875" bestFit="1" customWidth="1"/>
    <col min="12033" max="12033" width="12.140625" bestFit="1" customWidth="1"/>
    <col min="12034" max="12034" width="6.85546875" bestFit="1" customWidth="1"/>
    <col min="12035" max="12035" width="12.140625" bestFit="1" customWidth="1"/>
    <col min="12036" max="12036" width="11.28515625" bestFit="1" customWidth="1"/>
    <col min="12037" max="12038" width="60" customWidth="1"/>
    <col min="12276" max="12276" width="32.7109375" bestFit="1" customWidth="1"/>
    <col min="12277" max="12277" width="17" bestFit="1" customWidth="1"/>
    <col min="12278" max="12278" width="22.140625" bestFit="1" customWidth="1"/>
    <col min="12279" max="12279" width="11.28515625" bestFit="1" customWidth="1"/>
    <col min="12280" max="12280" width="6.85546875" bestFit="1" customWidth="1"/>
    <col min="12281" max="12281" width="12.140625" bestFit="1" customWidth="1"/>
    <col min="12282" max="12282" width="6.85546875" bestFit="1" customWidth="1"/>
    <col min="12283" max="12283" width="12.140625" bestFit="1" customWidth="1"/>
    <col min="12284" max="12284" width="6.85546875" bestFit="1" customWidth="1"/>
    <col min="12285" max="12285" width="12.140625" bestFit="1" customWidth="1"/>
    <col min="12286" max="12286" width="6.85546875" bestFit="1" customWidth="1"/>
    <col min="12287" max="12287" width="12.140625" bestFit="1" customWidth="1"/>
    <col min="12288" max="12288" width="6.85546875" bestFit="1" customWidth="1"/>
    <col min="12289" max="12289" width="12.140625" bestFit="1" customWidth="1"/>
    <col min="12290" max="12290" width="6.85546875" bestFit="1" customWidth="1"/>
    <col min="12291" max="12291" width="12.140625" bestFit="1" customWidth="1"/>
    <col min="12292" max="12292" width="11.28515625" bestFit="1" customWidth="1"/>
    <col min="12293" max="12294" width="60" customWidth="1"/>
    <col min="12532" max="12532" width="32.7109375" bestFit="1" customWidth="1"/>
    <col min="12533" max="12533" width="17" bestFit="1" customWidth="1"/>
    <col min="12534" max="12534" width="22.140625" bestFit="1" customWidth="1"/>
    <col min="12535" max="12535" width="11.28515625" bestFit="1" customWidth="1"/>
    <col min="12536" max="12536" width="6.85546875" bestFit="1" customWidth="1"/>
    <col min="12537" max="12537" width="12.140625" bestFit="1" customWidth="1"/>
    <col min="12538" max="12538" width="6.85546875" bestFit="1" customWidth="1"/>
    <col min="12539" max="12539" width="12.140625" bestFit="1" customWidth="1"/>
    <col min="12540" max="12540" width="6.85546875" bestFit="1" customWidth="1"/>
    <col min="12541" max="12541" width="12.140625" bestFit="1" customWidth="1"/>
    <col min="12542" max="12542" width="6.85546875" bestFit="1" customWidth="1"/>
    <col min="12543" max="12543" width="12.140625" bestFit="1" customWidth="1"/>
    <col min="12544" max="12544" width="6.85546875" bestFit="1" customWidth="1"/>
    <col min="12545" max="12545" width="12.140625" bestFit="1" customWidth="1"/>
    <col min="12546" max="12546" width="6.85546875" bestFit="1" customWidth="1"/>
    <col min="12547" max="12547" width="12.140625" bestFit="1" customWidth="1"/>
    <col min="12548" max="12548" width="11.28515625" bestFit="1" customWidth="1"/>
    <col min="12549" max="12550" width="60" customWidth="1"/>
    <col min="12788" max="12788" width="32.7109375" bestFit="1" customWidth="1"/>
    <col min="12789" max="12789" width="17" bestFit="1" customWidth="1"/>
    <col min="12790" max="12790" width="22.140625" bestFit="1" customWidth="1"/>
    <col min="12791" max="12791" width="11.28515625" bestFit="1" customWidth="1"/>
    <col min="12792" max="12792" width="6.85546875" bestFit="1" customWidth="1"/>
    <col min="12793" max="12793" width="12.140625" bestFit="1" customWidth="1"/>
    <col min="12794" max="12794" width="6.85546875" bestFit="1" customWidth="1"/>
    <col min="12795" max="12795" width="12.140625" bestFit="1" customWidth="1"/>
    <col min="12796" max="12796" width="6.85546875" bestFit="1" customWidth="1"/>
    <col min="12797" max="12797" width="12.140625" bestFit="1" customWidth="1"/>
    <col min="12798" max="12798" width="6.85546875" bestFit="1" customWidth="1"/>
    <col min="12799" max="12799" width="12.140625" bestFit="1" customWidth="1"/>
    <col min="12800" max="12800" width="6.85546875" bestFit="1" customWidth="1"/>
    <col min="12801" max="12801" width="12.140625" bestFit="1" customWidth="1"/>
    <col min="12802" max="12802" width="6.85546875" bestFit="1" customWidth="1"/>
    <col min="12803" max="12803" width="12.140625" bestFit="1" customWidth="1"/>
    <col min="12804" max="12804" width="11.28515625" bestFit="1" customWidth="1"/>
    <col min="12805" max="12806" width="60" customWidth="1"/>
    <col min="13044" max="13044" width="32.7109375" bestFit="1" customWidth="1"/>
    <col min="13045" max="13045" width="17" bestFit="1" customWidth="1"/>
    <col min="13046" max="13046" width="22.140625" bestFit="1" customWidth="1"/>
    <col min="13047" max="13047" width="11.28515625" bestFit="1" customWidth="1"/>
    <col min="13048" max="13048" width="6.85546875" bestFit="1" customWidth="1"/>
    <col min="13049" max="13049" width="12.140625" bestFit="1" customWidth="1"/>
    <col min="13050" max="13050" width="6.85546875" bestFit="1" customWidth="1"/>
    <col min="13051" max="13051" width="12.140625" bestFit="1" customWidth="1"/>
    <col min="13052" max="13052" width="6.85546875" bestFit="1" customWidth="1"/>
    <col min="13053" max="13053" width="12.140625" bestFit="1" customWidth="1"/>
    <col min="13054" max="13054" width="6.85546875" bestFit="1" customWidth="1"/>
    <col min="13055" max="13055" width="12.140625" bestFit="1" customWidth="1"/>
    <col min="13056" max="13056" width="6.85546875" bestFit="1" customWidth="1"/>
    <col min="13057" max="13057" width="12.140625" bestFit="1" customWidth="1"/>
    <col min="13058" max="13058" width="6.85546875" bestFit="1" customWidth="1"/>
    <col min="13059" max="13059" width="12.140625" bestFit="1" customWidth="1"/>
    <col min="13060" max="13060" width="11.28515625" bestFit="1" customWidth="1"/>
    <col min="13061" max="13062" width="60" customWidth="1"/>
    <col min="13300" max="13300" width="32.7109375" bestFit="1" customWidth="1"/>
    <col min="13301" max="13301" width="17" bestFit="1" customWidth="1"/>
    <col min="13302" max="13302" width="22.140625" bestFit="1" customWidth="1"/>
    <col min="13303" max="13303" width="11.28515625" bestFit="1" customWidth="1"/>
    <col min="13304" max="13304" width="6.85546875" bestFit="1" customWidth="1"/>
    <col min="13305" max="13305" width="12.140625" bestFit="1" customWidth="1"/>
    <col min="13306" max="13306" width="6.85546875" bestFit="1" customWidth="1"/>
    <col min="13307" max="13307" width="12.140625" bestFit="1" customWidth="1"/>
    <col min="13308" max="13308" width="6.85546875" bestFit="1" customWidth="1"/>
    <col min="13309" max="13309" width="12.140625" bestFit="1" customWidth="1"/>
    <col min="13310" max="13310" width="6.85546875" bestFit="1" customWidth="1"/>
    <col min="13311" max="13311" width="12.140625" bestFit="1" customWidth="1"/>
    <col min="13312" max="13312" width="6.85546875" bestFit="1" customWidth="1"/>
    <col min="13313" max="13313" width="12.140625" bestFit="1" customWidth="1"/>
    <col min="13314" max="13314" width="6.85546875" bestFit="1" customWidth="1"/>
    <col min="13315" max="13315" width="12.140625" bestFit="1" customWidth="1"/>
    <col min="13316" max="13316" width="11.28515625" bestFit="1" customWidth="1"/>
    <col min="13317" max="13318" width="60" customWidth="1"/>
    <col min="13556" max="13556" width="32.7109375" bestFit="1" customWidth="1"/>
    <col min="13557" max="13557" width="17" bestFit="1" customWidth="1"/>
    <col min="13558" max="13558" width="22.140625" bestFit="1" customWidth="1"/>
    <col min="13559" max="13559" width="11.28515625" bestFit="1" customWidth="1"/>
    <col min="13560" max="13560" width="6.85546875" bestFit="1" customWidth="1"/>
    <col min="13561" max="13561" width="12.140625" bestFit="1" customWidth="1"/>
    <col min="13562" max="13562" width="6.85546875" bestFit="1" customWidth="1"/>
    <col min="13563" max="13563" width="12.140625" bestFit="1" customWidth="1"/>
    <col min="13564" max="13564" width="6.85546875" bestFit="1" customWidth="1"/>
    <col min="13565" max="13565" width="12.140625" bestFit="1" customWidth="1"/>
    <col min="13566" max="13566" width="6.85546875" bestFit="1" customWidth="1"/>
    <col min="13567" max="13567" width="12.140625" bestFit="1" customWidth="1"/>
    <col min="13568" max="13568" width="6.85546875" bestFit="1" customWidth="1"/>
    <col min="13569" max="13569" width="12.140625" bestFit="1" customWidth="1"/>
    <col min="13570" max="13570" width="6.85546875" bestFit="1" customWidth="1"/>
    <col min="13571" max="13571" width="12.140625" bestFit="1" customWidth="1"/>
    <col min="13572" max="13572" width="11.28515625" bestFit="1" customWidth="1"/>
    <col min="13573" max="13574" width="60" customWidth="1"/>
    <col min="13812" max="13812" width="32.7109375" bestFit="1" customWidth="1"/>
    <col min="13813" max="13813" width="17" bestFit="1" customWidth="1"/>
    <col min="13814" max="13814" width="22.140625" bestFit="1" customWidth="1"/>
    <col min="13815" max="13815" width="11.28515625" bestFit="1" customWidth="1"/>
    <col min="13816" max="13816" width="6.85546875" bestFit="1" customWidth="1"/>
    <col min="13817" max="13817" width="12.140625" bestFit="1" customWidth="1"/>
    <col min="13818" max="13818" width="6.85546875" bestFit="1" customWidth="1"/>
    <col min="13819" max="13819" width="12.140625" bestFit="1" customWidth="1"/>
    <col min="13820" max="13820" width="6.85546875" bestFit="1" customWidth="1"/>
    <col min="13821" max="13821" width="12.140625" bestFit="1" customWidth="1"/>
    <col min="13822" max="13822" width="6.85546875" bestFit="1" customWidth="1"/>
    <col min="13823" max="13823" width="12.140625" bestFit="1" customWidth="1"/>
    <col min="13824" max="13824" width="6.85546875" bestFit="1" customWidth="1"/>
    <col min="13825" max="13825" width="12.140625" bestFit="1" customWidth="1"/>
    <col min="13826" max="13826" width="6.85546875" bestFit="1" customWidth="1"/>
    <col min="13827" max="13827" width="12.140625" bestFit="1" customWidth="1"/>
    <col min="13828" max="13828" width="11.28515625" bestFit="1" customWidth="1"/>
    <col min="13829" max="13830" width="60" customWidth="1"/>
    <col min="14068" max="14068" width="32.7109375" bestFit="1" customWidth="1"/>
    <col min="14069" max="14069" width="17" bestFit="1" customWidth="1"/>
    <col min="14070" max="14070" width="22.140625" bestFit="1" customWidth="1"/>
    <col min="14071" max="14071" width="11.28515625" bestFit="1" customWidth="1"/>
    <col min="14072" max="14072" width="6.85546875" bestFit="1" customWidth="1"/>
    <col min="14073" max="14073" width="12.140625" bestFit="1" customWidth="1"/>
    <col min="14074" max="14074" width="6.85546875" bestFit="1" customWidth="1"/>
    <col min="14075" max="14075" width="12.140625" bestFit="1" customWidth="1"/>
    <col min="14076" max="14076" width="6.85546875" bestFit="1" customWidth="1"/>
    <col min="14077" max="14077" width="12.140625" bestFit="1" customWidth="1"/>
    <col min="14078" max="14078" width="6.85546875" bestFit="1" customWidth="1"/>
    <col min="14079" max="14079" width="12.140625" bestFit="1" customWidth="1"/>
    <col min="14080" max="14080" width="6.85546875" bestFit="1" customWidth="1"/>
    <col min="14081" max="14081" width="12.140625" bestFit="1" customWidth="1"/>
    <col min="14082" max="14082" width="6.85546875" bestFit="1" customWidth="1"/>
    <col min="14083" max="14083" width="12.140625" bestFit="1" customWidth="1"/>
    <col min="14084" max="14084" width="11.28515625" bestFit="1" customWidth="1"/>
    <col min="14085" max="14086" width="60" customWidth="1"/>
    <col min="14324" max="14324" width="32.7109375" bestFit="1" customWidth="1"/>
    <col min="14325" max="14325" width="17" bestFit="1" customWidth="1"/>
    <col min="14326" max="14326" width="22.140625" bestFit="1" customWidth="1"/>
    <col min="14327" max="14327" width="11.28515625" bestFit="1" customWidth="1"/>
    <col min="14328" max="14328" width="6.85546875" bestFit="1" customWidth="1"/>
    <col min="14329" max="14329" width="12.140625" bestFit="1" customWidth="1"/>
    <col min="14330" max="14330" width="6.85546875" bestFit="1" customWidth="1"/>
    <col min="14331" max="14331" width="12.140625" bestFit="1" customWidth="1"/>
    <col min="14332" max="14332" width="6.85546875" bestFit="1" customWidth="1"/>
    <col min="14333" max="14333" width="12.140625" bestFit="1" customWidth="1"/>
    <col min="14334" max="14334" width="6.85546875" bestFit="1" customWidth="1"/>
    <col min="14335" max="14335" width="12.140625" bestFit="1" customWidth="1"/>
    <col min="14336" max="14336" width="6.85546875" bestFit="1" customWidth="1"/>
    <col min="14337" max="14337" width="12.140625" bestFit="1" customWidth="1"/>
    <col min="14338" max="14338" width="6.85546875" bestFit="1" customWidth="1"/>
    <col min="14339" max="14339" width="12.140625" bestFit="1" customWidth="1"/>
    <col min="14340" max="14340" width="11.28515625" bestFit="1" customWidth="1"/>
    <col min="14341" max="14342" width="60" customWidth="1"/>
    <col min="14580" max="14580" width="32.7109375" bestFit="1" customWidth="1"/>
    <col min="14581" max="14581" width="17" bestFit="1" customWidth="1"/>
    <col min="14582" max="14582" width="22.140625" bestFit="1" customWidth="1"/>
    <col min="14583" max="14583" width="11.28515625" bestFit="1" customWidth="1"/>
    <col min="14584" max="14584" width="6.85546875" bestFit="1" customWidth="1"/>
    <col min="14585" max="14585" width="12.140625" bestFit="1" customWidth="1"/>
    <col min="14586" max="14586" width="6.85546875" bestFit="1" customWidth="1"/>
    <col min="14587" max="14587" width="12.140625" bestFit="1" customWidth="1"/>
    <col min="14588" max="14588" width="6.85546875" bestFit="1" customWidth="1"/>
    <col min="14589" max="14589" width="12.140625" bestFit="1" customWidth="1"/>
    <col min="14590" max="14590" width="6.85546875" bestFit="1" customWidth="1"/>
    <col min="14591" max="14591" width="12.140625" bestFit="1" customWidth="1"/>
    <col min="14592" max="14592" width="6.85546875" bestFit="1" customWidth="1"/>
    <col min="14593" max="14593" width="12.140625" bestFit="1" customWidth="1"/>
    <col min="14594" max="14594" width="6.85546875" bestFit="1" customWidth="1"/>
    <col min="14595" max="14595" width="12.140625" bestFit="1" customWidth="1"/>
    <col min="14596" max="14596" width="11.28515625" bestFit="1" customWidth="1"/>
    <col min="14597" max="14598" width="60" customWidth="1"/>
    <col min="14836" max="14836" width="32.7109375" bestFit="1" customWidth="1"/>
    <col min="14837" max="14837" width="17" bestFit="1" customWidth="1"/>
    <col min="14838" max="14838" width="22.140625" bestFit="1" customWidth="1"/>
    <col min="14839" max="14839" width="11.28515625" bestFit="1" customWidth="1"/>
    <col min="14840" max="14840" width="6.85546875" bestFit="1" customWidth="1"/>
    <col min="14841" max="14841" width="12.140625" bestFit="1" customWidth="1"/>
    <col min="14842" max="14842" width="6.85546875" bestFit="1" customWidth="1"/>
    <col min="14843" max="14843" width="12.140625" bestFit="1" customWidth="1"/>
    <col min="14844" max="14844" width="6.85546875" bestFit="1" customWidth="1"/>
    <col min="14845" max="14845" width="12.140625" bestFit="1" customWidth="1"/>
    <col min="14846" max="14846" width="6.85546875" bestFit="1" customWidth="1"/>
    <col min="14847" max="14847" width="12.140625" bestFit="1" customWidth="1"/>
    <col min="14848" max="14848" width="6.85546875" bestFit="1" customWidth="1"/>
    <col min="14849" max="14849" width="12.140625" bestFit="1" customWidth="1"/>
    <col min="14850" max="14850" width="6.85546875" bestFit="1" customWidth="1"/>
    <col min="14851" max="14851" width="12.140625" bestFit="1" customWidth="1"/>
    <col min="14852" max="14852" width="11.28515625" bestFit="1" customWidth="1"/>
    <col min="14853" max="14854" width="60" customWidth="1"/>
    <col min="15092" max="15092" width="32.7109375" bestFit="1" customWidth="1"/>
    <col min="15093" max="15093" width="17" bestFit="1" customWidth="1"/>
    <col min="15094" max="15094" width="22.140625" bestFit="1" customWidth="1"/>
    <col min="15095" max="15095" width="11.28515625" bestFit="1" customWidth="1"/>
    <col min="15096" max="15096" width="6.85546875" bestFit="1" customWidth="1"/>
    <col min="15097" max="15097" width="12.140625" bestFit="1" customWidth="1"/>
    <col min="15098" max="15098" width="6.85546875" bestFit="1" customWidth="1"/>
    <col min="15099" max="15099" width="12.140625" bestFit="1" customWidth="1"/>
    <col min="15100" max="15100" width="6.85546875" bestFit="1" customWidth="1"/>
    <col min="15101" max="15101" width="12.140625" bestFit="1" customWidth="1"/>
    <col min="15102" max="15102" width="6.85546875" bestFit="1" customWidth="1"/>
    <col min="15103" max="15103" width="12.140625" bestFit="1" customWidth="1"/>
    <col min="15104" max="15104" width="6.85546875" bestFit="1" customWidth="1"/>
    <col min="15105" max="15105" width="12.140625" bestFit="1" customWidth="1"/>
    <col min="15106" max="15106" width="6.85546875" bestFit="1" customWidth="1"/>
    <col min="15107" max="15107" width="12.140625" bestFit="1" customWidth="1"/>
    <col min="15108" max="15108" width="11.28515625" bestFit="1" customWidth="1"/>
    <col min="15109" max="15110" width="60" customWidth="1"/>
    <col min="15348" max="15348" width="32.7109375" bestFit="1" customWidth="1"/>
    <col min="15349" max="15349" width="17" bestFit="1" customWidth="1"/>
    <col min="15350" max="15350" width="22.140625" bestFit="1" customWidth="1"/>
    <col min="15351" max="15351" width="11.28515625" bestFit="1" customWidth="1"/>
    <col min="15352" max="15352" width="6.85546875" bestFit="1" customWidth="1"/>
    <col min="15353" max="15353" width="12.140625" bestFit="1" customWidth="1"/>
    <col min="15354" max="15354" width="6.85546875" bestFit="1" customWidth="1"/>
    <col min="15355" max="15355" width="12.140625" bestFit="1" customWidth="1"/>
    <col min="15356" max="15356" width="6.85546875" bestFit="1" customWidth="1"/>
    <col min="15357" max="15357" width="12.140625" bestFit="1" customWidth="1"/>
    <col min="15358" max="15358" width="6.85546875" bestFit="1" customWidth="1"/>
    <col min="15359" max="15359" width="12.140625" bestFit="1" customWidth="1"/>
    <col min="15360" max="15360" width="6.85546875" bestFit="1" customWidth="1"/>
    <col min="15361" max="15361" width="12.140625" bestFit="1" customWidth="1"/>
    <col min="15362" max="15362" width="6.85546875" bestFit="1" customWidth="1"/>
    <col min="15363" max="15363" width="12.140625" bestFit="1" customWidth="1"/>
    <col min="15364" max="15364" width="11.28515625" bestFit="1" customWidth="1"/>
    <col min="15365" max="15366" width="60" customWidth="1"/>
    <col min="15604" max="15604" width="32.7109375" bestFit="1" customWidth="1"/>
    <col min="15605" max="15605" width="17" bestFit="1" customWidth="1"/>
    <col min="15606" max="15606" width="22.140625" bestFit="1" customWidth="1"/>
    <col min="15607" max="15607" width="11.28515625" bestFit="1" customWidth="1"/>
    <col min="15608" max="15608" width="6.85546875" bestFit="1" customWidth="1"/>
    <col min="15609" max="15609" width="12.140625" bestFit="1" customWidth="1"/>
    <col min="15610" max="15610" width="6.85546875" bestFit="1" customWidth="1"/>
    <col min="15611" max="15611" width="12.140625" bestFit="1" customWidth="1"/>
    <col min="15612" max="15612" width="6.85546875" bestFit="1" customWidth="1"/>
    <col min="15613" max="15613" width="12.140625" bestFit="1" customWidth="1"/>
    <col min="15614" max="15614" width="6.85546875" bestFit="1" customWidth="1"/>
    <col min="15615" max="15615" width="12.140625" bestFit="1" customWidth="1"/>
    <col min="15616" max="15616" width="6.85546875" bestFit="1" customWidth="1"/>
    <col min="15617" max="15617" width="12.140625" bestFit="1" customWidth="1"/>
    <col min="15618" max="15618" width="6.85546875" bestFit="1" customWidth="1"/>
    <col min="15619" max="15619" width="12.140625" bestFit="1" customWidth="1"/>
    <col min="15620" max="15620" width="11.28515625" bestFit="1" customWidth="1"/>
    <col min="15621" max="15622" width="60" customWidth="1"/>
    <col min="15860" max="15860" width="32.7109375" bestFit="1" customWidth="1"/>
    <col min="15861" max="15861" width="17" bestFit="1" customWidth="1"/>
    <col min="15862" max="15862" width="22.140625" bestFit="1" customWidth="1"/>
    <col min="15863" max="15863" width="11.28515625" bestFit="1" customWidth="1"/>
    <col min="15864" max="15864" width="6.85546875" bestFit="1" customWidth="1"/>
    <col min="15865" max="15865" width="12.140625" bestFit="1" customWidth="1"/>
    <col min="15866" max="15866" width="6.85546875" bestFit="1" customWidth="1"/>
    <col min="15867" max="15867" width="12.140625" bestFit="1" customWidth="1"/>
    <col min="15868" max="15868" width="6.85546875" bestFit="1" customWidth="1"/>
    <col min="15869" max="15869" width="12.140625" bestFit="1" customWidth="1"/>
    <col min="15870" max="15870" width="6.85546875" bestFit="1" customWidth="1"/>
    <col min="15871" max="15871" width="12.140625" bestFit="1" customWidth="1"/>
    <col min="15872" max="15872" width="6.85546875" bestFit="1" customWidth="1"/>
    <col min="15873" max="15873" width="12.140625" bestFit="1" customWidth="1"/>
    <col min="15874" max="15874" width="6.85546875" bestFit="1" customWidth="1"/>
    <col min="15875" max="15875" width="12.140625" bestFit="1" customWidth="1"/>
    <col min="15876" max="15876" width="11.28515625" bestFit="1" customWidth="1"/>
    <col min="15877" max="15878" width="60" customWidth="1"/>
    <col min="16116" max="16116" width="32.7109375" bestFit="1" customWidth="1"/>
    <col min="16117" max="16117" width="17" bestFit="1" customWidth="1"/>
    <col min="16118" max="16118" width="22.140625" bestFit="1" customWidth="1"/>
    <col min="16119" max="16119" width="11.28515625" bestFit="1" customWidth="1"/>
    <col min="16120" max="16120" width="6.85546875" bestFit="1" customWidth="1"/>
    <col min="16121" max="16121" width="12.140625" bestFit="1" customWidth="1"/>
    <col min="16122" max="16122" width="6.85546875" bestFit="1" customWidth="1"/>
    <col min="16123" max="16123" width="12.140625" bestFit="1" customWidth="1"/>
    <col min="16124" max="16124" width="6.85546875" bestFit="1" customWidth="1"/>
    <col min="16125" max="16125" width="12.140625" bestFit="1" customWidth="1"/>
    <col min="16126" max="16126" width="6.85546875" bestFit="1" customWidth="1"/>
    <col min="16127" max="16127" width="12.140625" bestFit="1" customWidth="1"/>
    <col min="16128" max="16128" width="6.85546875" bestFit="1" customWidth="1"/>
    <col min="16129" max="16129" width="12.140625" bestFit="1" customWidth="1"/>
    <col min="16130" max="16130" width="6.85546875" bestFit="1" customWidth="1"/>
    <col min="16131" max="16131" width="12.140625" bestFit="1" customWidth="1"/>
    <col min="16132" max="16132" width="11.28515625" bestFit="1" customWidth="1"/>
    <col min="16133" max="16134" width="60" customWidth="1"/>
  </cols>
  <sheetData>
    <row r="1" spans="1:15" ht="13.9" customHeight="1" x14ac:dyDescent="0.25">
      <c r="A1" s="187" t="str">
        <f>+'1. General Information'!B1</f>
        <v>[Core Name]</v>
      </c>
      <c r="B1" s="79"/>
      <c r="C1" s="46"/>
      <c r="D1" s="46"/>
      <c r="E1" s="46"/>
      <c r="F1" s="25"/>
      <c r="G1" s="25"/>
      <c r="H1" s="25"/>
      <c r="I1" s="25"/>
      <c r="J1" s="25"/>
      <c r="K1" s="25"/>
      <c r="L1" s="25"/>
      <c r="M1" s="25"/>
      <c r="N1" s="25"/>
      <c r="O1" s="34"/>
    </row>
    <row r="2" spans="1:15" ht="13.9" customHeight="1" x14ac:dyDescent="0.25">
      <c r="A2" s="187" t="str">
        <f>+'1. General Information'!B2</f>
        <v>[Project Number]</v>
      </c>
      <c r="B2" s="79"/>
      <c r="C2" s="46"/>
      <c r="D2" s="46"/>
      <c r="E2" s="46"/>
      <c r="F2" s="25"/>
      <c r="G2" s="25"/>
      <c r="H2" s="25"/>
      <c r="I2" s="25"/>
      <c r="J2" s="25"/>
      <c r="K2" s="25"/>
      <c r="L2" s="25"/>
      <c r="M2" s="25"/>
      <c r="N2" s="25"/>
      <c r="O2" s="34"/>
    </row>
    <row r="3" spans="1:15" ht="13.9" customHeight="1" x14ac:dyDescent="0.2">
      <c r="A3" s="80" t="s">
        <v>47</v>
      </c>
      <c r="B3" s="80" t="s">
        <v>179</v>
      </c>
      <c r="C3" s="46"/>
      <c r="D3" s="46"/>
      <c r="E3" s="46"/>
      <c r="F3" s="25"/>
      <c r="G3" s="25"/>
      <c r="H3" s="25"/>
      <c r="I3" s="25"/>
      <c r="J3" s="25"/>
      <c r="K3" s="25"/>
      <c r="L3" s="25"/>
      <c r="M3" s="25"/>
      <c r="N3" s="25"/>
      <c r="O3" s="34"/>
    </row>
    <row r="4" spans="1:15" ht="13.9" customHeight="1" x14ac:dyDescent="0.2">
      <c r="A4" s="54"/>
      <c r="B4" s="54"/>
      <c r="C4" s="46"/>
      <c r="D4" s="46"/>
      <c r="E4" s="46"/>
      <c r="F4" s="25"/>
      <c r="G4" s="25"/>
      <c r="H4" s="25"/>
      <c r="I4" s="25"/>
      <c r="J4" s="25"/>
      <c r="K4" s="25"/>
      <c r="L4" s="25"/>
      <c r="M4" s="25"/>
      <c r="N4" s="25"/>
      <c r="O4" s="34"/>
    </row>
    <row r="5" spans="1:15" ht="13.9" customHeight="1" thickBot="1" x14ac:dyDescent="0.25">
      <c r="A5" s="54"/>
      <c r="B5" s="54"/>
      <c r="C5" s="46"/>
      <c r="D5" s="46"/>
      <c r="E5" s="46"/>
      <c r="F5" s="25"/>
      <c r="G5" s="25"/>
      <c r="H5" s="25"/>
      <c r="I5" s="25"/>
      <c r="J5" s="25"/>
      <c r="K5" s="25"/>
      <c r="L5" s="25"/>
      <c r="M5" s="25"/>
      <c r="N5" s="25"/>
      <c r="O5" s="34"/>
    </row>
    <row r="6" spans="1:15" ht="13.9" customHeight="1" thickBot="1" x14ac:dyDescent="0.25">
      <c r="A6" s="158" t="s">
        <v>48</v>
      </c>
      <c r="B6" s="55"/>
      <c r="C6" s="56"/>
      <c r="D6" s="56"/>
      <c r="E6" s="56"/>
      <c r="F6" s="57"/>
      <c r="G6" s="57"/>
      <c r="H6" s="57"/>
      <c r="I6" s="57"/>
      <c r="J6" s="57"/>
      <c r="K6" s="57"/>
      <c r="L6" s="57"/>
      <c r="M6" s="57"/>
      <c r="N6" s="57"/>
      <c r="O6" s="58"/>
    </row>
    <row r="7" spans="1:15" ht="26.25" thickBot="1" x14ac:dyDescent="0.25">
      <c r="A7" s="59"/>
      <c r="B7" s="31"/>
      <c r="C7" s="31"/>
      <c r="D7" s="31"/>
      <c r="E7" s="31"/>
      <c r="F7" s="135" t="s">
        <v>80</v>
      </c>
      <c r="G7" s="27" t="s">
        <v>52</v>
      </c>
      <c r="H7" s="135" t="s">
        <v>80</v>
      </c>
      <c r="I7" s="27" t="s">
        <v>53</v>
      </c>
      <c r="J7" s="135" t="s">
        <v>80</v>
      </c>
      <c r="K7" s="27" t="s">
        <v>54</v>
      </c>
      <c r="L7" s="32"/>
      <c r="M7" s="32"/>
      <c r="N7" s="33"/>
      <c r="O7" s="60"/>
    </row>
    <row r="8" spans="1:15" ht="38.25" x14ac:dyDescent="0.2">
      <c r="A8" s="108" t="s">
        <v>27</v>
      </c>
      <c r="B8" s="105" t="s">
        <v>24</v>
      </c>
      <c r="C8" s="105" t="s">
        <v>26</v>
      </c>
      <c r="D8" s="105" t="s">
        <v>76</v>
      </c>
      <c r="E8" s="105" t="s">
        <v>25</v>
      </c>
      <c r="F8" s="109" t="s">
        <v>75</v>
      </c>
      <c r="G8" s="110" t="s">
        <v>6</v>
      </c>
      <c r="H8" s="109" t="s">
        <v>75</v>
      </c>
      <c r="I8" s="110" t="s">
        <v>6</v>
      </c>
      <c r="J8" s="109" t="s">
        <v>75</v>
      </c>
      <c r="K8" s="110" t="s">
        <v>6</v>
      </c>
      <c r="L8" s="111" t="s">
        <v>78</v>
      </c>
      <c r="M8" s="111" t="s">
        <v>81</v>
      </c>
      <c r="N8" s="189" t="s">
        <v>0</v>
      </c>
      <c r="O8" s="112" t="s">
        <v>32</v>
      </c>
    </row>
    <row r="9" spans="1:15" ht="13.15" customHeight="1" x14ac:dyDescent="0.2">
      <c r="A9" s="136" t="s">
        <v>28</v>
      </c>
      <c r="B9" s="137">
        <v>60000</v>
      </c>
      <c r="C9" s="137">
        <f>+B9*E114</f>
        <v>14220</v>
      </c>
      <c r="D9" s="137">
        <f>+B9+C9</f>
        <v>74220</v>
      </c>
      <c r="E9" s="138">
        <v>0.9</v>
      </c>
      <c r="F9" s="139">
        <v>0.5</v>
      </c>
      <c r="G9" s="140">
        <f>+D9*F9</f>
        <v>37110</v>
      </c>
      <c r="H9" s="139">
        <v>0.4</v>
      </c>
      <c r="I9" s="140">
        <f>+D9*H9</f>
        <v>29688</v>
      </c>
      <c r="J9" s="139">
        <v>0</v>
      </c>
      <c r="K9" s="140">
        <f>+D9*J9</f>
        <v>0</v>
      </c>
      <c r="L9" s="141">
        <f>+E9-F9-H9-J9</f>
        <v>0</v>
      </c>
      <c r="M9" s="141" t="s">
        <v>82</v>
      </c>
      <c r="N9" s="96"/>
      <c r="O9" s="422" t="e">
        <f>A98- List every employee separately that works in the Core, regardless of funding source.                                                                                  - Current fringe formula points to Regular fringe rate percentage.  Adjust formula for fringe rate if Statutory rate applies to the individual.</f>
        <v>#VALUE!</v>
      </c>
    </row>
    <row r="10" spans="1:15" x14ac:dyDescent="0.2">
      <c r="A10" s="142" t="s">
        <v>29</v>
      </c>
      <c r="B10" s="143">
        <v>30000</v>
      </c>
      <c r="C10" s="143">
        <f>+B10*E114</f>
        <v>7110</v>
      </c>
      <c r="D10" s="143">
        <f>+B10+C10</f>
        <v>37110</v>
      </c>
      <c r="E10" s="144">
        <v>1</v>
      </c>
      <c r="F10" s="139">
        <v>0.8</v>
      </c>
      <c r="G10" s="140">
        <f>+D10*F10</f>
        <v>29688</v>
      </c>
      <c r="H10" s="139">
        <v>0.2</v>
      </c>
      <c r="I10" s="140">
        <f>+D10*H10</f>
        <v>7422</v>
      </c>
      <c r="J10" s="139">
        <v>0</v>
      </c>
      <c r="K10" s="140">
        <f>+D10*J10</f>
        <v>0</v>
      </c>
      <c r="L10" s="141">
        <f>+E10-F10-H10-J10</f>
        <v>-5.5511151231257827E-17</v>
      </c>
      <c r="M10" s="141" t="s">
        <v>82</v>
      </c>
      <c r="N10" s="96"/>
      <c r="O10" s="422"/>
    </row>
    <row r="11" spans="1:15" x14ac:dyDescent="0.2">
      <c r="A11" s="62"/>
      <c r="B11" s="7"/>
      <c r="C11" s="7"/>
      <c r="D11" s="107" t="s">
        <v>77</v>
      </c>
      <c r="E11" s="8"/>
      <c r="F11" s="10"/>
      <c r="G11" s="11"/>
      <c r="H11" s="10"/>
      <c r="I11" s="11"/>
      <c r="J11" s="10"/>
      <c r="K11" s="11"/>
      <c r="L11" s="12"/>
      <c r="M11" s="12"/>
      <c r="N11" s="96"/>
      <c r="O11" s="422"/>
    </row>
    <row r="12" spans="1:15" x14ac:dyDescent="0.2">
      <c r="A12" s="63"/>
      <c r="B12" s="13"/>
      <c r="C12" s="13"/>
      <c r="D12" s="13"/>
      <c r="E12" s="14"/>
      <c r="F12" s="10"/>
      <c r="G12" s="11"/>
      <c r="H12" s="10"/>
      <c r="I12" s="11"/>
      <c r="J12" s="10"/>
      <c r="K12" s="11"/>
      <c r="L12" s="12"/>
      <c r="M12" s="12"/>
      <c r="N12" s="96"/>
      <c r="O12" s="422"/>
    </row>
    <row r="13" spans="1:15" x14ac:dyDescent="0.2">
      <c r="A13" s="63"/>
      <c r="B13" s="13"/>
      <c r="C13" s="13"/>
      <c r="D13" s="13"/>
      <c r="E13" s="14"/>
      <c r="F13" s="10"/>
      <c r="G13" s="11"/>
      <c r="H13" s="10"/>
      <c r="I13" s="11"/>
      <c r="J13" s="10"/>
      <c r="K13" s="11"/>
      <c r="L13" s="24"/>
      <c r="M13" s="24"/>
      <c r="N13" s="96"/>
      <c r="O13" s="422"/>
    </row>
    <row r="14" spans="1:15" x14ac:dyDescent="0.2">
      <c r="A14" s="62"/>
      <c r="B14" s="7"/>
      <c r="C14" s="7"/>
      <c r="D14" s="7"/>
      <c r="E14" s="8"/>
      <c r="F14" s="10"/>
      <c r="G14" s="11"/>
      <c r="H14" s="10"/>
      <c r="I14" s="11"/>
      <c r="J14" s="10"/>
      <c r="K14" s="11"/>
      <c r="L14" s="24"/>
      <c r="M14" s="24"/>
      <c r="N14" s="96"/>
      <c r="O14" s="422"/>
    </row>
    <row r="15" spans="1:15" x14ac:dyDescent="0.2">
      <c r="A15" s="63"/>
      <c r="B15" s="13"/>
      <c r="C15" s="13"/>
      <c r="D15" s="13"/>
      <c r="E15" s="14"/>
      <c r="F15" s="10"/>
      <c r="G15" s="11"/>
      <c r="H15" s="10"/>
      <c r="I15" s="11"/>
      <c r="J15" s="10"/>
      <c r="K15" s="11"/>
      <c r="L15" s="12"/>
      <c r="M15" s="12"/>
      <c r="N15" s="96"/>
      <c r="O15" s="422"/>
    </row>
    <row r="16" spans="1:15" x14ac:dyDescent="0.2">
      <c r="A16" s="62"/>
      <c r="B16" s="7"/>
      <c r="C16" s="7"/>
      <c r="D16" s="7"/>
      <c r="E16" s="8"/>
      <c r="F16" s="10"/>
      <c r="G16" s="11"/>
      <c r="H16" s="10"/>
      <c r="I16" s="11"/>
      <c r="J16" s="10"/>
      <c r="K16" s="11"/>
      <c r="L16" s="12"/>
      <c r="M16" s="12"/>
      <c r="N16" s="96"/>
      <c r="O16" s="422"/>
    </row>
    <row r="17" spans="1:15" x14ac:dyDescent="0.2">
      <c r="A17" s="62"/>
      <c r="B17" s="7"/>
      <c r="C17" s="7"/>
      <c r="D17" s="7"/>
      <c r="E17" s="14"/>
      <c r="F17" s="10"/>
      <c r="G17" s="11"/>
      <c r="H17" s="10"/>
      <c r="I17" s="11"/>
      <c r="J17" s="10"/>
      <c r="K17" s="11"/>
      <c r="L17" s="12"/>
      <c r="M17" s="12"/>
      <c r="N17" s="96"/>
      <c r="O17" s="422"/>
    </row>
    <row r="18" spans="1:15" x14ac:dyDescent="0.2">
      <c r="A18" s="63"/>
      <c r="B18" s="13"/>
      <c r="C18" s="13"/>
      <c r="D18" s="13"/>
      <c r="E18" s="14"/>
      <c r="F18" s="10"/>
      <c r="G18" s="11"/>
      <c r="H18" s="10"/>
      <c r="I18" s="11"/>
      <c r="J18" s="10"/>
      <c r="K18" s="11"/>
      <c r="L18" s="12"/>
      <c r="M18" s="12"/>
      <c r="N18" s="96"/>
      <c r="O18" s="422"/>
    </row>
    <row r="19" spans="1:15" x14ac:dyDescent="0.2">
      <c r="A19" s="63"/>
      <c r="B19" s="13"/>
      <c r="C19" s="13"/>
      <c r="D19" s="13"/>
      <c r="E19" s="14"/>
      <c r="F19" s="10"/>
      <c r="G19" s="11"/>
      <c r="H19" s="10"/>
      <c r="I19" s="11"/>
      <c r="J19" s="10"/>
      <c r="K19" s="11"/>
      <c r="L19" s="12"/>
      <c r="M19" s="12"/>
      <c r="N19" s="96"/>
      <c r="O19" s="422"/>
    </row>
    <row r="20" spans="1:15" x14ac:dyDescent="0.2">
      <c r="A20" s="62"/>
      <c r="B20" s="7"/>
      <c r="C20" s="7"/>
      <c r="D20" s="7"/>
      <c r="E20" s="7"/>
      <c r="F20" s="10"/>
      <c r="G20" s="11"/>
      <c r="H20" s="10"/>
      <c r="I20" s="11"/>
      <c r="J20" s="10"/>
      <c r="K20" s="11"/>
      <c r="L20" s="9"/>
      <c r="M20" s="9"/>
      <c r="N20" s="96"/>
      <c r="O20" s="422"/>
    </row>
    <row r="21" spans="1:15" ht="38.25" x14ac:dyDescent="0.2">
      <c r="A21" s="108" t="s">
        <v>7</v>
      </c>
      <c r="B21" s="105" t="s">
        <v>30</v>
      </c>
      <c r="C21" s="105"/>
      <c r="D21" s="105"/>
      <c r="E21" s="105" t="s">
        <v>31</v>
      </c>
      <c r="F21" s="109"/>
      <c r="G21" s="110"/>
      <c r="H21" s="109"/>
      <c r="I21" s="110"/>
      <c r="J21" s="109"/>
      <c r="K21" s="110"/>
      <c r="L21" s="111" t="s">
        <v>78</v>
      </c>
      <c r="M21" s="111" t="s">
        <v>81</v>
      </c>
      <c r="N21" s="151" t="s">
        <v>0</v>
      </c>
      <c r="O21" s="112" t="s">
        <v>32</v>
      </c>
    </row>
    <row r="22" spans="1:15" x14ac:dyDescent="0.2">
      <c r="A22" s="142" t="s">
        <v>86</v>
      </c>
      <c r="B22" s="143">
        <v>100000</v>
      </c>
      <c r="C22" s="145"/>
      <c r="D22" s="145"/>
      <c r="E22" s="146">
        <v>0.75</v>
      </c>
      <c r="F22" s="139">
        <v>0.5</v>
      </c>
      <c r="G22" s="140">
        <f>+B22*F22</f>
        <v>50000</v>
      </c>
      <c r="H22" s="139">
        <v>0.25</v>
      </c>
      <c r="I22" s="140">
        <f>+B22*H22</f>
        <v>25000</v>
      </c>
      <c r="J22" s="139">
        <v>0</v>
      </c>
      <c r="K22" s="140">
        <f>+B22*J22</f>
        <v>0</v>
      </c>
      <c r="L22" s="147">
        <f>+E22-F22-H22-J22</f>
        <v>0</v>
      </c>
      <c r="M22" s="147" t="s">
        <v>83</v>
      </c>
      <c r="N22" s="152"/>
      <c r="O22" s="424" t="s">
        <v>8</v>
      </c>
    </row>
    <row r="23" spans="1:15" x14ac:dyDescent="0.2">
      <c r="A23" s="142" t="s">
        <v>87</v>
      </c>
      <c r="B23" s="143">
        <v>20000</v>
      </c>
      <c r="C23" s="145"/>
      <c r="D23" s="145"/>
      <c r="E23" s="146">
        <v>1</v>
      </c>
      <c r="F23" s="139">
        <v>0.8</v>
      </c>
      <c r="G23" s="140">
        <f>+B23*F23</f>
        <v>16000</v>
      </c>
      <c r="H23" s="139">
        <v>0.2</v>
      </c>
      <c r="I23" s="140">
        <f>+B23*H23</f>
        <v>4000</v>
      </c>
      <c r="J23" s="139">
        <v>0</v>
      </c>
      <c r="K23" s="140">
        <f>+B23*J23</f>
        <v>0</v>
      </c>
      <c r="L23" s="147">
        <f>+E23-F23-H23-J23</f>
        <v>-5.5511151231257827E-17</v>
      </c>
      <c r="M23" s="147" t="s">
        <v>83</v>
      </c>
      <c r="N23" s="152"/>
      <c r="O23" s="424"/>
    </row>
    <row r="24" spans="1:15" x14ac:dyDescent="0.2">
      <c r="A24" s="63"/>
      <c r="B24" s="13"/>
      <c r="C24" s="13"/>
      <c r="D24" s="13"/>
      <c r="E24" s="7"/>
      <c r="F24" s="10"/>
      <c r="G24" s="11"/>
      <c r="H24" s="10"/>
      <c r="I24" s="11"/>
      <c r="J24" s="10"/>
      <c r="K24" s="11"/>
      <c r="L24" s="12"/>
      <c r="M24" s="12"/>
      <c r="N24" s="152"/>
      <c r="O24" s="424"/>
    </row>
    <row r="25" spans="1:15" x14ac:dyDescent="0.2">
      <c r="A25" s="63"/>
      <c r="B25" s="13"/>
      <c r="C25" s="13"/>
      <c r="D25" s="13"/>
      <c r="E25" s="13"/>
      <c r="F25" s="15"/>
      <c r="G25" s="16"/>
      <c r="H25" s="15"/>
      <c r="I25" s="16"/>
      <c r="J25" s="15"/>
      <c r="K25" s="16"/>
      <c r="L25" s="24"/>
      <c r="M25" s="24"/>
      <c r="N25" s="152"/>
      <c r="O25" s="424"/>
    </row>
    <row r="26" spans="1:15" x14ac:dyDescent="0.2">
      <c r="A26" s="62"/>
      <c r="B26" s="7"/>
      <c r="C26" s="7"/>
      <c r="D26" s="7"/>
      <c r="E26" s="7"/>
      <c r="F26" s="10"/>
      <c r="G26" s="11"/>
      <c r="H26" s="10"/>
      <c r="I26" s="11"/>
      <c r="J26" s="10"/>
      <c r="K26" s="11"/>
      <c r="L26" s="12"/>
      <c r="M26" s="12"/>
      <c r="N26" s="152"/>
      <c r="O26" s="424"/>
    </row>
    <row r="27" spans="1:15" x14ac:dyDescent="0.2">
      <c r="A27" s="62"/>
      <c r="B27" s="7"/>
      <c r="C27" s="7"/>
      <c r="D27" s="7"/>
      <c r="E27" s="7"/>
      <c r="F27" s="10"/>
      <c r="G27" s="11"/>
      <c r="H27" s="10"/>
      <c r="I27" s="11"/>
      <c r="J27" s="10"/>
      <c r="K27" s="11"/>
      <c r="L27" s="12"/>
      <c r="M27" s="12"/>
      <c r="N27" s="152"/>
      <c r="O27" s="424"/>
    </row>
    <row r="28" spans="1:15" x14ac:dyDescent="0.2">
      <c r="A28" s="62"/>
      <c r="B28" s="7"/>
      <c r="C28" s="7"/>
      <c r="D28" s="7"/>
      <c r="E28" s="7"/>
      <c r="F28" s="10"/>
      <c r="G28" s="11"/>
      <c r="H28" s="10"/>
      <c r="I28" s="11"/>
      <c r="J28" s="10"/>
      <c r="K28" s="11"/>
      <c r="L28" s="9"/>
      <c r="M28" s="9"/>
      <c r="N28" s="152"/>
      <c r="O28" s="64"/>
    </row>
    <row r="29" spans="1:15" ht="38.25" x14ac:dyDescent="0.2">
      <c r="A29" s="108" t="s">
        <v>34</v>
      </c>
      <c r="B29" s="105" t="s">
        <v>88</v>
      </c>
      <c r="C29" s="105" t="s">
        <v>33</v>
      </c>
      <c r="D29" s="105"/>
      <c r="E29" s="105" t="s">
        <v>31</v>
      </c>
      <c r="F29" s="109"/>
      <c r="G29" s="110"/>
      <c r="H29" s="109"/>
      <c r="I29" s="110"/>
      <c r="J29" s="109"/>
      <c r="K29" s="110"/>
      <c r="L29" s="111" t="s">
        <v>78</v>
      </c>
      <c r="M29" s="111" t="s">
        <v>81</v>
      </c>
      <c r="N29" s="105" t="s">
        <v>0</v>
      </c>
      <c r="O29" s="112" t="s">
        <v>32</v>
      </c>
    </row>
    <row r="30" spans="1:15" x14ac:dyDescent="0.2">
      <c r="A30" s="136" t="s">
        <v>38</v>
      </c>
      <c r="B30" s="148">
        <v>6700</v>
      </c>
      <c r="C30" s="149" t="s">
        <v>40</v>
      </c>
      <c r="D30" s="149"/>
      <c r="E30" s="146">
        <v>0.75</v>
      </c>
      <c r="F30" s="139">
        <v>0.5</v>
      </c>
      <c r="G30" s="140">
        <f>+B30*F30</f>
        <v>3350</v>
      </c>
      <c r="H30" s="139">
        <v>0.25</v>
      </c>
      <c r="I30" s="140">
        <f>+B30*H30</f>
        <v>1675</v>
      </c>
      <c r="J30" s="139">
        <v>0</v>
      </c>
      <c r="K30" s="140">
        <f>+B30*J30</f>
        <v>0</v>
      </c>
      <c r="L30" s="147">
        <f>+E30-F30-H30-J30</f>
        <v>0</v>
      </c>
      <c r="M30" s="147" t="s">
        <v>83</v>
      </c>
      <c r="N30" s="423"/>
      <c r="O30" s="424" t="s">
        <v>70</v>
      </c>
    </row>
    <row r="31" spans="1:15" x14ac:dyDescent="0.2">
      <c r="A31" s="136" t="s">
        <v>39</v>
      </c>
      <c r="B31" s="148">
        <v>20000</v>
      </c>
      <c r="C31" s="149" t="s">
        <v>41</v>
      </c>
      <c r="D31" s="149"/>
      <c r="E31" s="146">
        <v>1</v>
      </c>
      <c r="F31" s="139">
        <v>0.15</v>
      </c>
      <c r="G31" s="140">
        <f>(+B31*E31)*F31</f>
        <v>3000</v>
      </c>
      <c r="H31" s="139">
        <v>0.2</v>
      </c>
      <c r="I31" s="140">
        <f>+B31*H31</f>
        <v>4000</v>
      </c>
      <c r="J31" s="139">
        <v>0.65</v>
      </c>
      <c r="K31" s="140">
        <f>+B31*J31</f>
        <v>13000</v>
      </c>
      <c r="L31" s="147">
        <f>+E31-F31-H31-J31</f>
        <v>0</v>
      </c>
      <c r="M31" s="147" t="s">
        <v>83</v>
      </c>
      <c r="N31" s="423"/>
      <c r="O31" s="424"/>
    </row>
    <row r="32" spans="1:15" x14ac:dyDescent="0.2">
      <c r="A32" s="62"/>
      <c r="B32" s="7"/>
      <c r="C32" s="7"/>
      <c r="D32" s="7"/>
      <c r="E32" s="7"/>
      <c r="F32" s="10"/>
      <c r="G32" s="11"/>
      <c r="H32" s="10"/>
      <c r="I32" s="11"/>
      <c r="J32" s="10"/>
      <c r="K32" s="11"/>
      <c r="L32" s="12"/>
      <c r="M32" s="12"/>
      <c r="N32" s="423"/>
      <c r="O32" s="424"/>
    </row>
    <row r="33" spans="1:15" x14ac:dyDescent="0.2">
      <c r="A33" s="62"/>
      <c r="B33" s="7"/>
      <c r="C33" s="7"/>
      <c r="D33" s="7"/>
      <c r="E33" s="7"/>
      <c r="F33" s="10"/>
      <c r="G33" s="11"/>
      <c r="H33" s="10"/>
      <c r="I33" s="11"/>
      <c r="J33" s="10"/>
      <c r="K33" s="11"/>
      <c r="L33" s="12"/>
      <c r="M33" s="12"/>
      <c r="N33" s="423"/>
      <c r="O33" s="424"/>
    </row>
    <row r="34" spans="1:15" x14ac:dyDescent="0.2">
      <c r="A34" s="62"/>
      <c r="B34" s="7"/>
      <c r="C34" s="7"/>
      <c r="D34" s="7"/>
      <c r="E34" s="7"/>
      <c r="F34" s="10"/>
      <c r="G34" s="11"/>
      <c r="H34" s="10"/>
      <c r="I34" s="11"/>
      <c r="J34" s="10"/>
      <c r="K34" s="11"/>
      <c r="L34" s="12"/>
      <c r="M34" s="12"/>
      <c r="N34" s="423"/>
      <c r="O34" s="424"/>
    </row>
    <row r="35" spans="1:15" x14ac:dyDescent="0.2">
      <c r="A35" s="62"/>
      <c r="B35" s="7"/>
      <c r="C35" s="7"/>
      <c r="D35" s="7"/>
      <c r="E35" s="7"/>
      <c r="F35" s="10"/>
      <c r="G35" s="11"/>
      <c r="H35" s="10"/>
      <c r="I35" s="11"/>
      <c r="J35" s="10"/>
      <c r="K35" s="11"/>
      <c r="L35" s="12"/>
      <c r="M35" s="12"/>
      <c r="N35" s="423"/>
      <c r="O35" s="424"/>
    </row>
    <row r="36" spans="1:15" x14ac:dyDescent="0.2">
      <c r="A36" s="62"/>
      <c r="B36" s="7"/>
      <c r="C36" s="7"/>
      <c r="D36" s="7"/>
      <c r="E36" s="7"/>
      <c r="F36" s="10"/>
      <c r="G36" s="11"/>
      <c r="H36" s="10"/>
      <c r="I36" s="11"/>
      <c r="J36" s="10"/>
      <c r="K36" s="11"/>
      <c r="L36" s="12"/>
      <c r="M36" s="12"/>
      <c r="N36" s="423"/>
      <c r="O36" s="424"/>
    </row>
    <row r="37" spans="1:15" x14ac:dyDescent="0.2">
      <c r="A37" s="62"/>
      <c r="B37" s="7"/>
      <c r="C37" s="7"/>
      <c r="D37" s="7"/>
      <c r="E37" s="7"/>
      <c r="F37" s="10"/>
      <c r="G37" s="11"/>
      <c r="H37" s="10"/>
      <c r="I37" s="11"/>
      <c r="J37" s="10"/>
      <c r="K37" s="11"/>
      <c r="L37" s="12"/>
      <c r="M37" s="12"/>
      <c r="N37" s="423"/>
      <c r="O37" s="424"/>
    </row>
    <row r="38" spans="1:15" x14ac:dyDescent="0.2">
      <c r="A38" s="62"/>
      <c r="B38" s="7"/>
      <c r="C38" s="7"/>
      <c r="D38" s="7"/>
      <c r="E38" s="7"/>
      <c r="F38" s="10"/>
      <c r="G38" s="11"/>
      <c r="H38" s="10"/>
      <c r="I38" s="11"/>
      <c r="J38" s="10"/>
      <c r="K38" s="11"/>
      <c r="L38" s="12"/>
      <c r="M38" s="12"/>
      <c r="N38" s="423"/>
      <c r="O38" s="424"/>
    </row>
    <row r="39" spans="1:15" x14ac:dyDescent="0.2">
      <c r="A39" s="62"/>
      <c r="B39" s="7"/>
      <c r="C39" s="7"/>
      <c r="D39" s="7"/>
      <c r="E39" s="7"/>
      <c r="F39" s="10"/>
      <c r="G39" s="11"/>
      <c r="H39" s="10"/>
      <c r="I39" s="11"/>
      <c r="J39" s="10"/>
      <c r="K39" s="11"/>
      <c r="L39" s="12"/>
      <c r="M39" s="12"/>
      <c r="N39" s="423"/>
      <c r="O39" s="424"/>
    </row>
    <row r="40" spans="1:15" x14ac:dyDescent="0.2">
      <c r="A40" s="62"/>
      <c r="B40" s="7"/>
      <c r="C40" s="7"/>
      <c r="D40" s="7"/>
      <c r="E40" s="7"/>
      <c r="F40" s="10"/>
      <c r="G40" s="11"/>
      <c r="H40" s="10"/>
      <c r="I40" s="11"/>
      <c r="J40" s="10"/>
      <c r="K40" s="11"/>
      <c r="L40" s="12"/>
      <c r="M40" s="12"/>
      <c r="N40" s="423"/>
      <c r="O40" s="424"/>
    </row>
    <row r="41" spans="1:15" x14ac:dyDescent="0.2">
      <c r="A41" s="62"/>
      <c r="B41" s="7"/>
      <c r="C41" s="7"/>
      <c r="D41" s="7"/>
      <c r="E41" s="7"/>
      <c r="F41" s="10"/>
      <c r="G41" s="11"/>
      <c r="H41" s="10"/>
      <c r="I41" s="11"/>
      <c r="J41" s="10"/>
      <c r="K41" s="11"/>
      <c r="L41" s="9"/>
      <c r="M41" s="9"/>
      <c r="N41" s="423"/>
      <c r="O41" s="424"/>
    </row>
    <row r="42" spans="1:15" x14ac:dyDescent="0.2">
      <c r="A42" s="62"/>
      <c r="B42" s="7"/>
      <c r="C42" s="7"/>
      <c r="D42" s="7"/>
      <c r="E42" s="7"/>
      <c r="F42" s="10"/>
      <c r="G42" s="11"/>
      <c r="H42" s="10"/>
      <c r="I42" s="11"/>
      <c r="J42" s="10"/>
      <c r="K42" s="11"/>
      <c r="L42" s="9"/>
      <c r="M42" s="9"/>
      <c r="N42" s="7"/>
      <c r="O42" s="64"/>
    </row>
    <row r="43" spans="1:15" ht="38.25" x14ac:dyDescent="0.2">
      <c r="A43" s="108" t="s">
        <v>9</v>
      </c>
      <c r="B43" s="105" t="s">
        <v>43</v>
      </c>
      <c r="C43" s="105"/>
      <c r="D43" s="105"/>
      <c r="E43" s="105" t="s">
        <v>31</v>
      </c>
      <c r="F43" s="109"/>
      <c r="G43" s="110"/>
      <c r="H43" s="109"/>
      <c r="I43" s="110"/>
      <c r="J43" s="109"/>
      <c r="K43" s="110"/>
      <c r="L43" s="111" t="s">
        <v>78</v>
      </c>
      <c r="M43" s="111" t="s">
        <v>81</v>
      </c>
      <c r="N43" s="105" t="s">
        <v>0</v>
      </c>
      <c r="O43" s="112" t="s">
        <v>32</v>
      </c>
    </row>
    <row r="44" spans="1:15" s="47" customFormat="1" x14ac:dyDescent="0.2">
      <c r="A44" s="136" t="s">
        <v>5</v>
      </c>
      <c r="B44" s="137">
        <v>30000</v>
      </c>
      <c r="C44" s="150"/>
      <c r="D44" s="150"/>
      <c r="E44" s="146">
        <v>1</v>
      </c>
      <c r="F44" s="139">
        <v>1</v>
      </c>
      <c r="G44" s="140">
        <f>+B44*F44</f>
        <v>30000</v>
      </c>
      <c r="H44" s="139">
        <v>0</v>
      </c>
      <c r="I44" s="140">
        <f>+B44*H44</f>
        <v>0</v>
      </c>
      <c r="J44" s="139">
        <v>0</v>
      </c>
      <c r="K44" s="140">
        <f>+B44*J44</f>
        <v>0</v>
      </c>
      <c r="L44" s="147">
        <f>+E44-F44-H44-J44</f>
        <v>0</v>
      </c>
      <c r="M44" s="147" t="s">
        <v>84</v>
      </c>
      <c r="N44" s="423"/>
      <c r="O44" s="424"/>
    </row>
    <row r="45" spans="1:15" x14ac:dyDescent="0.2">
      <c r="A45" s="61"/>
      <c r="B45" s="18"/>
      <c r="C45" s="18"/>
      <c r="D45" s="18"/>
      <c r="E45" s="18"/>
      <c r="F45" s="10"/>
      <c r="G45" s="11"/>
      <c r="H45" s="10"/>
      <c r="I45" s="11"/>
      <c r="J45" s="10"/>
      <c r="K45" s="11"/>
      <c r="L45" s="12"/>
      <c r="M45" s="12"/>
      <c r="N45" s="423"/>
      <c r="O45" s="424"/>
    </row>
    <row r="46" spans="1:15" x14ac:dyDescent="0.2">
      <c r="A46" s="62"/>
      <c r="B46" s="7"/>
      <c r="C46" s="7"/>
      <c r="D46" s="7"/>
      <c r="E46" s="7"/>
      <c r="F46" s="10"/>
      <c r="G46" s="11"/>
      <c r="H46" s="10"/>
      <c r="I46" s="11"/>
      <c r="J46" s="10"/>
      <c r="K46" s="11"/>
      <c r="L46" s="9"/>
      <c r="M46" s="9"/>
      <c r="N46" s="7"/>
      <c r="O46" s="64"/>
    </row>
    <row r="47" spans="1:15" ht="38.25" x14ac:dyDescent="0.2">
      <c r="A47" s="108" t="s">
        <v>10</v>
      </c>
      <c r="B47" s="105" t="s">
        <v>43</v>
      </c>
      <c r="C47" s="105"/>
      <c r="D47" s="105"/>
      <c r="E47" s="105" t="s">
        <v>31</v>
      </c>
      <c r="F47" s="109"/>
      <c r="G47" s="110"/>
      <c r="H47" s="109"/>
      <c r="I47" s="110"/>
      <c r="J47" s="109"/>
      <c r="K47" s="110"/>
      <c r="L47" s="111" t="s">
        <v>78</v>
      </c>
      <c r="M47" s="111" t="s">
        <v>81</v>
      </c>
      <c r="N47" s="105" t="s">
        <v>0</v>
      </c>
      <c r="O47" s="112" t="s">
        <v>32</v>
      </c>
    </row>
    <row r="48" spans="1:15" s="47" customFormat="1" x14ac:dyDescent="0.2">
      <c r="A48" s="136" t="s">
        <v>15</v>
      </c>
      <c r="B48" s="137">
        <v>13000</v>
      </c>
      <c r="C48" s="150"/>
      <c r="D48" s="150"/>
      <c r="E48" s="146">
        <v>1</v>
      </c>
      <c r="F48" s="139">
        <v>0.8</v>
      </c>
      <c r="G48" s="140">
        <f>+B48*F48</f>
        <v>10400</v>
      </c>
      <c r="H48" s="139">
        <v>0.15</v>
      </c>
      <c r="I48" s="140">
        <f>+B48*H48</f>
        <v>1950</v>
      </c>
      <c r="J48" s="139">
        <v>0.05</v>
      </c>
      <c r="K48" s="140">
        <f>+B48*J48</f>
        <v>650</v>
      </c>
      <c r="L48" s="147">
        <f>+E48-F48-H48-J48</f>
        <v>0</v>
      </c>
      <c r="M48" s="147" t="s">
        <v>85</v>
      </c>
      <c r="N48" s="423"/>
      <c r="O48" s="424" t="s">
        <v>42</v>
      </c>
    </row>
    <row r="49" spans="1:19" x14ac:dyDescent="0.2">
      <c r="A49" s="62"/>
      <c r="B49" s="7"/>
      <c r="C49" s="7"/>
      <c r="D49" s="7"/>
      <c r="E49" s="7"/>
      <c r="F49" s="19"/>
      <c r="G49" s="11"/>
      <c r="H49" s="10"/>
      <c r="I49" s="11"/>
      <c r="J49" s="10"/>
      <c r="K49" s="11"/>
      <c r="L49" s="26"/>
      <c r="M49" s="26"/>
      <c r="N49" s="423"/>
      <c r="O49" s="424"/>
    </row>
    <row r="50" spans="1:19" x14ac:dyDescent="0.2">
      <c r="A50" s="62"/>
      <c r="B50" s="7"/>
      <c r="C50" s="7"/>
      <c r="D50" s="7"/>
      <c r="E50" s="7"/>
      <c r="F50" s="19"/>
      <c r="G50" s="11"/>
      <c r="H50" s="10"/>
      <c r="I50" s="11"/>
      <c r="J50" s="10"/>
      <c r="K50" s="11"/>
      <c r="L50" s="26"/>
      <c r="M50" s="26"/>
      <c r="N50" s="423"/>
      <c r="O50" s="424"/>
    </row>
    <row r="51" spans="1:19" x14ac:dyDescent="0.2">
      <c r="A51" s="62"/>
      <c r="B51" s="7"/>
      <c r="C51" s="7"/>
      <c r="D51" s="7"/>
      <c r="E51" s="7"/>
      <c r="F51" s="19"/>
      <c r="G51" s="11"/>
      <c r="H51" s="10"/>
      <c r="I51" s="11"/>
      <c r="J51" s="10"/>
      <c r="K51" s="11"/>
      <c r="L51" s="26"/>
      <c r="M51" s="26"/>
      <c r="N51" s="423"/>
      <c r="O51" s="424"/>
    </row>
    <row r="52" spans="1:19" x14ac:dyDescent="0.2">
      <c r="A52" s="62"/>
      <c r="B52" s="7"/>
      <c r="C52" s="7"/>
      <c r="D52" s="7"/>
      <c r="E52" s="7"/>
      <c r="F52" s="19"/>
      <c r="G52" s="11"/>
      <c r="H52" s="10"/>
      <c r="I52" s="11"/>
      <c r="J52" s="10"/>
      <c r="K52" s="11"/>
      <c r="L52" s="26"/>
      <c r="M52" s="26"/>
      <c r="N52" s="423"/>
      <c r="O52" s="424"/>
    </row>
    <row r="53" spans="1:19" x14ac:dyDescent="0.2">
      <c r="A53" s="62"/>
      <c r="B53" s="7"/>
      <c r="C53" s="7"/>
      <c r="D53" s="7"/>
      <c r="E53" s="7"/>
      <c r="F53" s="19"/>
      <c r="G53" s="11"/>
      <c r="H53" s="10"/>
      <c r="I53" s="11"/>
      <c r="J53" s="10"/>
      <c r="K53" s="11"/>
      <c r="L53" s="26"/>
      <c r="M53" s="26"/>
      <c r="N53" s="423"/>
      <c r="O53" s="424"/>
    </row>
    <row r="54" spans="1:19" x14ac:dyDescent="0.2">
      <c r="A54" s="62"/>
      <c r="B54" s="7"/>
      <c r="C54" s="7"/>
      <c r="D54" s="7"/>
      <c r="E54" s="7"/>
      <c r="F54" s="19"/>
      <c r="G54" s="11"/>
      <c r="H54" s="10"/>
      <c r="I54" s="11"/>
      <c r="J54" s="10"/>
      <c r="K54" s="11"/>
      <c r="L54" s="26"/>
      <c r="M54" s="26"/>
      <c r="N54" s="423"/>
      <c r="O54" s="424"/>
    </row>
    <row r="55" spans="1:19" x14ac:dyDescent="0.2">
      <c r="A55" s="63"/>
      <c r="B55" s="13"/>
      <c r="C55" s="13"/>
      <c r="D55" s="13"/>
      <c r="E55" s="13"/>
      <c r="F55" s="19"/>
      <c r="G55" s="11"/>
      <c r="H55" s="10"/>
      <c r="I55" s="11"/>
      <c r="J55" s="10"/>
      <c r="K55" s="11"/>
      <c r="L55" s="26"/>
      <c r="M55" s="26"/>
      <c r="N55" s="423"/>
      <c r="O55" s="424"/>
    </row>
    <row r="56" spans="1:19" x14ac:dyDescent="0.2">
      <c r="A56" s="62"/>
      <c r="B56" s="7"/>
      <c r="C56" s="7"/>
      <c r="D56" s="7"/>
      <c r="E56" s="7"/>
      <c r="F56" s="10"/>
      <c r="G56" s="11"/>
      <c r="H56" s="10"/>
      <c r="I56" s="11"/>
      <c r="J56" s="10"/>
      <c r="K56" s="11"/>
      <c r="L56" s="9"/>
      <c r="M56" s="9"/>
      <c r="N56" s="7"/>
      <c r="O56" s="65"/>
    </row>
    <row r="57" spans="1:19" x14ac:dyDescent="0.2">
      <c r="A57" s="62"/>
      <c r="B57" s="7"/>
      <c r="C57" s="7"/>
      <c r="D57" s="7"/>
      <c r="E57" s="7"/>
      <c r="F57" s="10"/>
      <c r="G57" s="11"/>
      <c r="H57" s="10"/>
      <c r="I57" s="11"/>
      <c r="J57" s="10"/>
      <c r="K57" s="11"/>
      <c r="L57" s="9"/>
      <c r="M57" s="9"/>
      <c r="N57" s="7"/>
      <c r="O57" s="65"/>
    </row>
    <row r="58" spans="1:19" ht="27" customHeight="1" thickBot="1" x14ac:dyDescent="0.25">
      <c r="A58" s="417" t="s">
        <v>49</v>
      </c>
      <c r="B58" s="418"/>
      <c r="C58" s="418"/>
      <c r="D58" s="117"/>
      <c r="E58" s="118"/>
      <c r="F58" s="119"/>
      <c r="G58" s="120">
        <f>SUM(G9:G57)</f>
        <v>179548</v>
      </c>
      <c r="H58" s="119"/>
      <c r="I58" s="120">
        <f>SUM(I9:I57)</f>
        <v>73735</v>
      </c>
      <c r="J58" s="119"/>
      <c r="K58" s="120">
        <f>SUM(K9:K57)</f>
        <v>13650</v>
      </c>
      <c r="L58" s="121"/>
      <c r="M58" s="121"/>
      <c r="N58" s="122"/>
      <c r="O58" s="123"/>
    </row>
    <row r="59" spans="1:19" ht="27" customHeight="1" x14ac:dyDescent="0.2">
      <c r="A59" s="48"/>
      <c r="B59" s="48"/>
      <c r="C59" s="48"/>
      <c r="D59" s="48"/>
      <c r="E59" s="23"/>
      <c r="F59" s="15"/>
      <c r="G59" s="106"/>
      <c r="H59" s="15"/>
      <c r="I59" s="16"/>
      <c r="J59" s="15"/>
      <c r="K59" s="16"/>
      <c r="L59" s="28"/>
      <c r="M59" s="28"/>
      <c r="N59" s="20"/>
      <c r="O59" s="20"/>
    </row>
    <row r="60" spans="1:19" ht="13.15" customHeight="1" x14ac:dyDescent="0.2">
      <c r="A60" s="413" t="s">
        <v>13</v>
      </c>
      <c r="B60" s="414"/>
      <c r="C60" s="105"/>
      <c r="D60" s="105"/>
      <c r="E60" s="105"/>
      <c r="F60" s="109"/>
      <c r="G60" s="110"/>
      <c r="H60" s="109"/>
      <c r="I60" s="110"/>
      <c r="J60" s="109"/>
      <c r="K60" s="110"/>
      <c r="L60" s="111"/>
      <c r="M60" s="111"/>
      <c r="N60" s="124"/>
      <c r="O60" s="112" t="s">
        <v>32</v>
      </c>
    </row>
    <row r="61" spans="1:19" x14ac:dyDescent="0.2">
      <c r="A61" s="142" t="s">
        <v>178</v>
      </c>
      <c r="B61" s="153"/>
      <c r="C61" s="153"/>
      <c r="D61" s="153"/>
      <c r="E61" s="153"/>
      <c r="F61" s="154" t="str">
        <f>+'4. Usage'!B24</f>
        <v>hour</v>
      </c>
      <c r="G61" s="155">
        <f>+'4. Usage'!I24</f>
        <v>1604</v>
      </c>
      <c r="H61" s="154" t="str">
        <f>+'4. Usage'!B25</f>
        <v>hour</v>
      </c>
      <c r="I61" s="155">
        <f>+'4. Usage'!I25</f>
        <v>1904</v>
      </c>
      <c r="J61" s="154" t="str">
        <f>+'4. Usage'!B26</f>
        <v>hour</v>
      </c>
      <c r="K61" s="155">
        <f>+'4. Usage'!I26</f>
        <v>4368</v>
      </c>
      <c r="L61" s="156"/>
      <c r="M61" s="156"/>
      <c r="N61" s="74"/>
      <c r="O61" s="75" t="s">
        <v>133</v>
      </c>
      <c r="P61" s="4"/>
      <c r="Q61" s="4"/>
      <c r="R61" s="4"/>
      <c r="S61" s="4"/>
    </row>
    <row r="62" spans="1:19" ht="27" customHeight="1" thickBot="1" x14ac:dyDescent="0.3">
      <c r="A62" s="126" t="s">
        <v>180</v>
      </c>
      <c r="B62" s="127"/>
      <c r="C62" s="127"/>
      <c r="D62" s="127"/>
      <c r="E62" s="128"/>
      <c r="F62" s="129"/>
      <c r="G62" s="130">
        <f>+G58/G61</f>
        <v>111.93765586034912</v>
      </c>
      <c r="H62" s="129"/>
      <c r="I62" s="130">
        <f>+I58/I61</f>
        <v>38.726365546218489</v>
      </c>
      <c r="J62" s="129"/>
      <c r="K62" s="130">
        <f>+K58/K61</f>
        <v>3.125</v>
      </c>
      <c r="L62" s="131"/>
      <c r="M62" s="132"/>
      <c r="N62" s="133"/>
      <c r="O62" s="134"/>
    </row>
    <row r="64" spans="1:19" ht="13.5" thickBot="1" x14ac:dyDescent="0.25"/>
    <row r="65" spans="1:15" ht="34.15" customHeight="1" x14ac:dyDescent="0.2">
      <c r="A65" s="158" t="s">
        <v>172</v>
      </c>
      <c r="B65" s="72"/>
      <c r="C65" s="72"/>
      <c r="D65" s="72"/>
      <c r="E65" s="160"/>
      <c r="F65" s="66"/>
      <c r="G65" s="67"/>
      <c r="H65" s="66"/>
      <c r="I65" s="67"/>
      <c r="J65" s="66"/>
      <c r="K65" s="67"/>
      <c r="L65" s="167"/>
      <c r="M65" s="165"/>
      <c r="N65" s="165"/>
      <c r="O65" s="101"/>
    </row>
    <row r="66" spans="1:15" ht="25.5" x14ac:dyDescent="0.2">
      <c r="A66" s="125" t="s">
        <v>91</v>
      </c>
      <c r="B66" s="253" t="s">
        <v>168</v>
      </c>
      <c r="C66" s="238" t="s">
        <v>167</v>
      </c>
      <c r="D66" s="189" t="s">
        <v>90</v>
      </c>
      <c r="E66" s="213" t="s">
        <v>137</v>
      </c>
      <c r="F66" s="109"/>
      <c r="G66" s="110"/>
      <c r="H66" s="109"/>
      <c r="I66" s="110"/>
      <c r="J66" s="109"/>
      <c r="K66" s="110"/>
      <c r="L66" s="162" t="s">
        <v>89</v>
      </c>
      <c r="M66" s="111" t="s">
        <v>81</v>
      </c>
      <c r="N66" s="258" t="s">
        <v>0</v>
      </c>
      <c r="O66" s="259" t="s">
        <v>32</v>
      </c>
    </row>
    <row r="67" spans="1:15" s="4" customFormat="1" x14ac:dyDescent="0.2">
      <c r="A67" s="198" t="s">
        <v>130</v>
      </c>
      <c r="C67" s="20"/>
      <c r="D67" s="208"/>
      <c r="E67" s="71"/>
      <c r="F67" s="199"/>
      <c r="G67" s="200"/>
      <c r="H67" s="199"/>
      <c r="I67" s="200"/>
      <c r="J67" s="199"/>
      <c r="K67" s="200"/>
      <c r="L67" s="318"/>
      <c r="M67" s="197"/>
      <c r="N67" s="20"/>
      <c r="O67" s="71"/>
    </row>
    <row r="68" spans="1:15" s="4" customFormat="1" x14ac:dyDescent="0.2">
      <c r="A68" s="207" t="s">
        <v>181</v>
      </c>
      <c r="C68" s="157"/>
      <c r="D68" s="210">
        <v>15000</v>
      </c>
      <c r="E68" s="214">
        <f>+F68+H68+J68</f>
        <v>1</v>
      </c>
      <c r="F68" s="211">
        <v>0.75</v>
      </c>
      <c r="G68" s="212">
        <f>+F68*D68</f>
        <v>11250</v>
      </c>
      <c r="H68" s="211">
        <v>0.25</v>
      </c>
      <c r="I68" s="212">
        <f>+D68*H68</f>
        <v>3750</v>
      </c>
      <c r="J68" s="211"/>
      <c r="K68" s="212"/>
      <c r="L68" s="319"/>
      <c r="M68" s="197"/>
      <c r="N68" s="20"/>
      <c r="O68" s="71"/>
    </row>
    <row r="69" spans="1:15" x14ac:dyDescent="0.2">
      <c r="A69" s="198" t="s">
        <v>131</v>
      </c>
      <c r="C69" s="20"/>
      <c r="D69" s="208"/>
      <c r="E69" s="71"/>
      <c r="F69" s="199"/>
      <c r="G69" s="200"/>
      <c r="H69" s="199"/>
      <c r="I69" s="200"/>
      <c r="J69" s="199"/>
      <c r="K69" s="200"/>
      <c r="L69" s="319"/>
      <c r="M69" s="197"/>
      <c r="N69" s="20"/>
      <c r="O69" s="71"/>
    </row>
    <row r="70" spans="1:15" x14ac:dyDescent="0.2">
      <c r="A70" s="207" t="s">
        <v>182</v>
      </c>
      <c r="C70" s="157"/>
      <c r="D70" s="210">
        <v>6000</v>
      </c>
      <c r="E70" s="214">
        <f>+F70+H70+J70</f>
        <v>0.99999999999900013</v>
      </c>
      <c r="F70" s="211">
        <v>0.33333333333300003</v>
      </c>
      <c r="G70" s="212">
        <f>+D70*F70</f>
        <v>1999.9999999980002</v>
      </c>
      <c r="H70" s="211">
        <v>0.33333333333300003</v>
      </c>
      <c r="I70" s="212">
        <f>+H70*D70</f>
        <v>1999.9999999980002</v>
      </c>
      <c r="J70" s="211">
        <v>0.33333333333300003</v>
      </c>
      <c r="K70" s="212">
        <f>+J70*D70</f>
        <v>1999.9999999980002</v>
      </c>
      <c r="L70" s="319"/>
      <c r="M70" s="197"/>
      <c r="N70" s="20"/>
      <c r="O70" s="71"/>
    </row>
    <row r="71" spans="1:15" x14ac:dyDescent="0.2">
      <c r="A71" s="198" t="s">
        <v>135</v>
      </c>
      <c r="C71" s="20"/>
      <c r="D71" s="208"/>
      <c r="E71" s="71"/>
      <c r="F71" s="199"/>
      <c r="G71" s="200"/>
      <c r="H71" s="199"/>
      <c r="I71" s="200"/>
      <c r="J71" s="199"/>
      <c r="K71" s="200"/>
      <c r="L71" s="319"/>
      <c r="M71" s="197"/>
      <c r="N71" s="20"/>
      <c r="O71" s="71"/>
    </row>
    <row r="72" spans="1:15" x14ac:dyDescent="0.2">
      <c r="A72" s="207" t="s">
        <v>176</v>
      </c>
      <c r="C72" s="20"/>
      <c r="D72" s="208"/>
      <c r="E72" s="71"/>
      <c r="F72" s="199"/>
      <c r="G72" s="212"/>
      <c r="H72" s="211"/>
      <c r="I72" s="212"/>
      <c r="J72" s="211"/>
      <c r="K72" s="212"/>
      <c r="L72" s="166"/>
      <c r="M72" s="53"/>
      <c r="N72" s="53"/>
      <c r="O72" s="73"/>
    </row>
    <row r="73" spans="1:15" ht="13.5" thickBot="1" x14ac:dyDescent="0.25">
      <c r="A73" s="415" t="s">
        <v>136</v>
      </c>
      <c r="B73" s="416"/>
      <c r="C73" s="416"/>
      <c r="D73" s="191"/>
      <c r="E73" s="163"/>
      <c r="F73" s="113"/>
      <c r="G73" s="202">
        <f>SUM(G67:G72)</f>
        <v>13249.999999998001</v>
      </c>
      <c r="H73" s="113"/>
      <c r="I73" s="202">
        <f>SUM(I67:I72)</f>
        <v>5749.999999998</v>
      </c>
      <c r="J73" s="113"/>
      <c r="K73" s="202">
        <f>SUM(K67:K72)</f>
        <v>1999.9999999980002</v>
      </c>
      <c r="L73" s="164"/>
      <c r="M73" s="114"/>
      <c r="N73" s="115"/>
      <c r="O73" s="116"/>
    </row>
    <row r="74" spans="1:15" s="4" customFormat="1" ht="13.5" thickBot="1" x14ac:dyDescent="0.25">
      <c r="A74" s="193"/>
      <c r="B74" s="193"/>
      <c r="C74" s="193"/>
      <c r="D74" s="193"/>
      <c r="E74" s="23"/>
      <c r="F74" s="24"/>
      <c r="G74" s="209"/>
      <c r="H74" s="24"/>
      <c r="I74" s="209"/>
      <c r="J74" s="24"/>
      <c r="K74" s="209"/>
      <c r="L74" s="28"/>
      <c r="M74" s="28"/>
      <c r="N74" s="20"/>
      <c r="O74" s="20"/>
    </row>
    <row r="75" spans="1:15" s="4" customFormat="1" ht="15.75" x14ac:dyDescent="0.2">
      <c r="A75" s="158" t="s">
        <v>173</v>
      </c>
      <c r="B75" s="72"/>
      <c r="C75" s="72"/>
      <c r="D75" s="72"/>
      <c r="E75" s="160"/>
      <c r="F75" s="66"/>
      <c r="G75" s="67"/>
      <c r="H75" s="66"/>
      <c r="I75" s="67"/>
      <c r="J75" s="66"/>
      <c r="K75" s="67"/>
      <c r="L75" s="320"/>
      <c r="M75" s="321"/>
      <c r="N75" s="321"/>
      <c r="O75" s="322"/>
    </row>
    <row r="76" spans="1:15" s="4" customFormat="1" ht="25.5" x14ac:dyDescent="0.2">
      <c r="A76" s="125" t="s">
        <v>91</v>
      </c>
      <c r="B76" s="189" t="s">
        <v>90</v>
      </c>
      <c r="C76" s="151"/>
      <c r="D76" s="151"/>
      <c r="E76" s="213" t="s">
        <v>137</v>
      </c>
      <c r="F76" s="109"/>
      <c r="G76" s="110"/>
      <c r="H76" s="109"/>
      <c r="I76" s="110"/>
      <c r="J76" s="109"/>
      <c r="K76" s="110"/>
      <c r="L76" s="162" t="s">
        <v>89</v>
      </c>
      <c r="M76" s="111" t="s">
        <v>81</v>
      </c>
      <c r="N76" s="258" t="s">
        <v>0</v>
      </c>
      <c r="O76" s="259" t="s">
        <v>32</v>
      </c>
    </row>
    <row r="77" spans="1:15" x14ac:dyDescent="0.2">
      <c r="A77" s="198" t="s">
        <v>138</v>
      </c>
      <c r="B77" s="208"/>
      <c r="C77" s="20"/>
      <c r="D77" s="20"/>
      <c r="E77" s="71"/>
      <c r="F77" s="199"/>
      <c r="G77" s="200"/>
      <c r="H77" s="199"/>
      <c r="I77" s="200"/>
      <c r="J77" s="199"/>
      <c r="K77" s="200"/>
      <c r="L77" s="319"/>
      <c r="M77" s="197"/>
      <c r="N77" s="20"/>
      <c r="O77" s="71"/>
    </row>
    <row r="78" spans="1:15" x14ac:dyDescent="0.2">
      <c r="A78" s="207" t="s">
        <v>177</v>
      </c>
      <c r="B78" s="208"/>
      <c r="C78" s="20"/>
      <c r="D78" s="20"/>
      <c r="E78" s="71"/>
      <c r="F78" s="199"/>
      <c r="G78" s="212">
        <v>2341.5500000000002</v>
      </c>
      <c r="H78" s="211"/>
      <c r="I78" s="212">
        <v>550.96</v>
      </c>
      <c r="J78" s="211"/>
      <c r="K78" s="212">
        <v>1003.45</v>
      </c>
      <c r="L78" s="166"/>
      <c r="M78" s="53"/>
      <c r="N78" s="53"/>
      <c r="O78" s="73"/>
    </row>
    <row r="79" spans="1:15" ht="13.5" thickBot="1" x14ac:dyDescent="0.25">
      <c r="A79" s="415" t="s">
        <v>148</v>
      </c>
      <c r="B79" s="416"/>
      <c r="C79" s="416"/>
      <c r="D79" s="191"/>
      <c r="E79" s="163"/>
      <c r="F79" s="113"/>
      <c r="G79" s="202">
        <f>SUM(G77:G78)</f>
        <v>2341.5500000000002</v>
      </c>
      <c r="H79" s="113"/>
      <c r="I79" s="202">
        <f>SUM(I77:I78)</f>
        <v>550.96</v>
      </c>
      <c r="J79" s="113"/>
      <c r="K79" s="202">
        <f>SUM(K77:K78)</f>
        <v>1003.45</v>
      </c>
      <c r="L79" s="164"/>
      <c r="M79" s="114"/>
      <c r="N79" s="115"/>
      <c r="O79" s="116"/>
    </row>
    <row r="80" spans="1:15" ht="15.75" x14ac:dyDescent="0.2">
      <c r="A80" s="158"/>
      <c r="B80" s="193"/>
      <c r="C80" s="193"/>
      <c r="D80" s="193"/>
      <c r="E80" s="23"/>
      <c r="F80" s="24"/>
      <c r="G80" s="209"/>
      <c r="H80" s="24"/>
      <c r="I80" s="209"/>
      <c r="J80" s="24"/>
      <c r="K80" s="209"/>
      <c r="L80" s="28"/>
      <c r="M80" s="28"/>
      <c r="N80" s="20"/>
      <c r="O80" s="20"/>
    </row>
    <row r="81" spans="1:15" ht="22.15" customHeight="1" thickBot="1" x14ac:dyDescent="0.25">
      <c r="A81" s="417" t="s">
        <v>174</v>
      </c>
      <c r="B81" s="418"/>
      <c r="C81" s="418"/>
      <c r="D81" s="192"/>
      <c r="E81" s="118"/>
      <c r="F81" s="119"/>
      <c r="G81" s="203">
        <f>+G58-G73+G79</f>
        <v>168639.550000002</v>
      </c>
      <c r="H81" s="119"/>
      <c r="I81" s="203">
        <f>+I58-I73+I79</f>
        <v>68535.960000002</v>
      </c>
      <c r="J81" s="119"/>
      <c r="K81" s="203">
        <f>+K58-K73+K79</f>
        <v>12653.450000002</v>
      </c>
      <c r="L81" s="121"/>
      <c r="M81" s="121"/>
      <c r="N81" s="122"/>
      <c r="O81" s="123"/>
    </row>
    <row r="82" spans="1:15" ht="26.45" customHeight="1" x14ac:dyDescent="0.2">
      <c r="A82" s="193"/>
      <c r="B82" s="193"/>
      <c r="C82" s="193"/>
      <c r="D82" s="193"/>
      <c r="E82" s="23"/>
      <c r="F82" s="15"/>
      <c r="G82" s="204"/>
      <c r="H82" s="15"/>
      <c r="I82" s="16"/>
      <c r="J82" s="15"/>
      <c r="K82" s="16"/>
    </row>
    <row r="83" spans="1:15" ht="15" x14ac:dyDescent="0.2">
      <c r="A83" s="413" t="s">
        <v>13</v>
      </c>
      <c r="B83" s="414"/>
      <c r="C83" s="189"/>
      <c r="D83" s="189"/>
      <c r="E83" s="189"/>
      <c r="F83" s="109"/>
      <c r="G83" s="110"/>
      <c r="H83" s="109"/>
      <c r="I83" s="110"/>
      <c r="J83" s="109"/>
      <c r="K83" s="110"/>
      <c r="L83" s="111"/>
      <c r="M83" s="111"/>
      <c r="N83" s="124"/>
      <c r="O83" s="190" t="s">
        <v>32</v>
      </c>
    </row>
    <row r="84" spans="1:15" x14ac:dyDescent="0.2">
      <c r="A84" s="63" t="s">
        <v>175</v>
      </c>
      <c r="B84" s="13"/>
      <c r="C84" s="13"/>
      <c r="D84" s="13"/>
      <c r="E84" s="13"/>
      <c r="F84" s="154" t="str">
        <f>+'4. Usage'!B24</f>
        <v>hour</v>
      </c>
      <c r="G84" s="155">
        <f>+'4. Usage'!I24</f>
        <v>1604</v>
      </c>
      <c r="H84" s="154" t="str">
        <f>+'4. Usage'!B25</f>
        <v>hour</v>
      </c>
      <c r="I84" s="155">
        <f>+'4. Usage'!I25</f>
        <v>1904</v>
      </c>
      <c r="J84" s="154" t="str">
        <f>+'4. Usage'!B26</f>
        <v>hour</v>
      </c>
      <c r="K84" s="155">
        <f>+'4. Usage'!I26</f>
        <v>4368</v>
      </c>
      <c r="L84" s="205"/>
      <c r="M84" s="205"/>
      <c r="N84" s="206"/>
      <c r="O84" s="75" t="s">
        <v>133</v>
      </c>
    </row>
    <row r="85" spans="1:15" ht="21.6" customHeight="1" thickBot="1" x14ac:dyDescent="0.3">
      <c r="A85" s="264" t="s">
        <v>186</v>
      </c>
      <c r="B85" s="265"/>
      <c r="C85" s="265"/>
      <c r="D85" s="265"/>
      <c r="E85" s="266"/>
      <c r="F85" s="267"/>
      <c r="G85" s="268">
        <f>+G81/G84</f>
        <v>105.13687655860474</v>
      </c>
      <c r="H85" s="267"/>
      <c r="I85" s="268">
        <f>+I81/I84</f>
        <v>35.995777310925419</v>
      </c>
      <c r="J85" s="267"/>
      <c r="K85" s="268">
        <f>+K81/K84</f>
        <v>2.8968521062275641</v>
      </c>
      <c r="L85" s="269"/>
      <c r="M85" s="270"/>
      <c r="N85" s="271"/>
      <c r="O85" s="272"/>
    </row>
    <row r="87" spans="1:15" ht="13.5" thickBot="1" x14ac:dyDescent="0.25"/>
    <row r="88" spans="1:15" s="4" customFormat="1" ht="15.75" x14ac:dyDescent="0.2">
      <c r="A88" s="158" t="s">
        <v>190</v>
      </c>
      <c r="B88" s="72"/>
      <c r="C88" s="72"/>
      <c r="D88" s="72"/>
      <c r="E88" s="160"/>
      <c r="F88" s="66"/>
      <c r="G88" s="67"/>
      <c r="H88" s="66"/>
      <c r="I88" s="67"/>
      <c r="J88" s="66"/>
      <c r="K88" s="67"/>
      <c r="L88" s="320"/>
      <c r="M88" s="321"/>
      <c r="N88" s="321"/>
      <c r="O88" s="322"/>
    </row>
    <row r="89" spans="1:15" s="4" customFormat="1" ht="25.5" x14ac:dyDescent="0.2">
      <c r="A89" s="125" t="s">
        <v>91</v>
      </c>
      <c r="B89" s="258" t="s">
        <v>90</v>
      </c>
      <c r="C89" s="151"/>
      <c r="D89" s="151"/>
      <c r="E89" s="213" t="s">
        <v>137</v>
      </c>
      <c r="F89" s="109"/>
      <c r="G89" s="110"/>
      <c r="H89" s="109"/>
      <c r="I89" s="110"/>
      <c r="J89" s="109"/>
      <c r="K89" s="110"/>
      <c r="L89" s="162" t="s">
        <v>89</v>
      </c>
      <c r="M89" s="111" t="s">
        <v>81</v>
      </c>
      <c r="N89" s="258" t="s">
        <v>0</v>
      </c>
      <c r="O89" s="259" t="s">
        <v>32</v>
      </c>
    </row>
    <row r="90" spans="1:15" x14ac:dyDescent="0.2">
      <c r="A90" s="198" t="s">
        <v>132</v>
      </c>
      <c r="B90" s="4"/>
      <c r="C90" s="20"/>
      <c r="D90" s="208"/>
      <c r="E90" s="71"/>
      <c r="F90" s="199"/>
      <c r="G90" s="200"/>
      <c r="H90" s="199"/>
      <c r="I90" s="200"/>
      <c r="J90" s="199"/>
      <c r="K90" s="200"/>
      <c r="L90" s="323"/>
      <c r="M90" s="201"/>
      <c r="N90" s="20"/>
      <c r="O90" s="71"/>
    </row>
    <row r="91" spans="1:15" x14ac:dyDescent="0.2">
      <c r="A91" s="142" t="s">
        <v>165</v>
      </c>
      <c r="B91" s="4"/>
      <c r="C91" s="261"/>
      <c r="D91" s="262">
        <v>5000</v>
      </c>
      <c r="E91" s="214">
        <f>+F91+H91+J91</f>
        <v>1</v>
      </c>
      <c r="F91" s="154"/>
      <c r="G91" s="263"/>
      <c r="H91" s="154"/>
      <c r="I91" s="263"/>
      <c r="J91" s="154">
        <v>1</v>
      </c>
      <c r="K91" s="263">
        <v>5000</v>
      </c>
      <c r="L91" s="318"/>
      <c r="M91" s="197"/>
      <c r="N91" s="53"/>
      <c r="O91" s="73"/>
    </row>
    <row r="92" spans="1:15" ht="13.5" thickBot="1" x14ac:dyDescent="0.25">
      <c r="A92" s="415" t="s">
        <v>136</v>
      </c>
      <c r="B92" s="416"/>
      <c r="C92" s="416"/>
      <c r="D92" s="257"/>
      <c r="E92" s="163"/>
      <c r="F92" s="113"/>
      <c r="G92" s="202">
        <f>SUM(G90:G91)</f>
        <v>0</v>
      </c>
      <c r="H92" s="113"/>
      <c r="I92" s="202">
        <f>SUM(I90:I91)</f>
        <v>0</v>
      </c>
      <c r="J92" s="113"/>
      <c r="K92" s="202">
        <f>SUM(K90:K91)</f>
        <v>5000</v>
      </c>
      <c r="L92" s="164"/>
      <c r="M92" s="114"/>
      <c r="N92" s="115"/>
      <c r="O92" s="116"/>
    </row>
    <row r="93" spans="1:15" ht="15.75" x14ac:dyDescent="0.2">
      <c r="A93" s="158"/>
      <c r="B93" s="193"/>
      <c r="C93" s="193"/>
      <c r="D93" s="193"/>
      <c r="E93" s="23"/>
      <c r="F93" s="24"/>
      <c r="G93" s="209"/>
      <c r="H93" s="24"/>
      <c r="I93" s="209"/>
      <c r="J93" s="24"/>
      <c r="K93" s="209"/>
      <c r="L93" s="28"/>
      <c r="M93" s="28"/>
      <c r="N93" s="20"/>
      <c r="O93" s="20"/>
    </row>
    <row r="94" spans="1:15" ht="22.15" customHeight="1" thickBot="1" x14ac:dyDescent="0.3">
      <c r="A94" s="427" t="s">
        <v>189</v>
      </c>
      <c r="B94" s="428"/>
      <c r="C94" s="428"/>
      <c r="D94" s="260"/>
      <c r="E94" s="118"/>
      <c r="F94" s="119"/>
      <c r="G94" s="203">
        <f>+G81-G92</f>
        <v>168639.550000002</v>
      </c>
      <c r="H94" s="119"/>
      <c r="I94" s="203">
        <f>+I81-I92</f>
        <v>68535.960000002</v>
      </c>
      <c r="J94" s="119"/>
      <c r="K94" s="203">
        <f>+K81-K92</f>
        <v>7653.4500000019998</v>
      </c>
      <c r="L94" s="121"/>
      <c r="M94" s="121"/>
      <c r="N94" s="122"/>
      <c r="O94" s="123"/>
    </row>
    <row r="96" spans="1:15" ht="15" x14ac:dyDescent="0.2">
      <c r="A96" s="413" t="s">
        <v>13</v>
      </c>
      <c r="B96" s="414"/>
      <c r="C96" s="258"/>
      <c r="D96" s="258"/>
      <c r="E96" s="258"/>
      <c r="F96" s="109"/>
      <c r="G96" s="110"/>
      <c r="H96" s="109"/>
      <c r="I96" s="110"/>
      <c r="J96" s="109"/>
      <c r="K96" s="110"/>
      <c r="L96" s="111"/>
      <c r="M96" s="111"/>
      <c r="N96" s="124"/>
      <c r="O96" s="259" t="s">
        <v>32</v>
      </c>
    </row>
    <row r="97" spans="1:15" x14ac:dyDescent="0.2">
      <c r="A97" s="63" t="s">
        <v>175</v>
      </c>
      <c r="B97" s="13"/>
      <c r="C97" s="13"/>
      <c r="D97" s="13"/>
      <c r="E97" s="13"/>
      <c r="F97" s="154">
        <f>+'4. Usage'!B37</f>
        <v>0</v>
      </c>
      <c r="G97" s="155">
        <f>+'4. Usage'!I24</f>
        <v>1604</v>
      </c>
      <c r="H97" s="154">
        <f>+'4. Usage'!B38</f>
        <v>0</v>
      </c>
      <c r="I97" s="155">
        <f>+'4. Usage'!I25</f>
        <v>1904</v>
      </c>
      <c r="J97" s="154">
        <f>+'4. Usage'!B39</f>
        <v>0</v>
      </c>
      <c r="K97" s="155">
        <f>+'4. Usage'!I26</f>
        <v>4368</v>
      </c>
      <c r="L97" s="205"/>
      <c r="M97" s="205"/>
      <c r="N97" s="206"/>
      <c r="O97" s="75" t="s">
        <v>133</v>
      </c>
    </row>
    <row r="98" spans="1:15" ht="21.6" customHeight="1" thickBot="1" x14ac:dyDescent="0.3">
      <c r="A98" s="273" t="s">
        <v>185</v>
      </c>
      <c r="B98" s="274"/>
      <c r="C98" s="274"/>
      <c r="D98" s="274"/>
      <c r="E98" s="275"/>
      <c r="F98" s="276"/>
      <c r="G98" s="277">
        <f>+G94/G97</f>
        <v>105.13687655860474</v>
      </c>
      <c r="H98" s="276"/>
      <c r="I98" s="277">
        <f>+I94/I97</f>
        <v>35.995777310925419</v>
      </c>
      <c r="J98" s="276"/>
      <c r="K98" s="277">
        <f>+K94/K97</f>
        <v>1.7521634615389194</v>
      </c>
      <c r="L98" s="278"/>
      <c r="M98" s="279"/>
      <c r="N98" s="280"/>
      <c r="O98" s="281"/>
    </row>
    <row r="101" spans="1:15" ht="13.5" thickBot="1" x14ac:dyDescent="0.25"/>
    <row r="102" spans="1:15" ht="15.75" x14ac:dyDescent="0.2">
      <c r="A102" s="158" t="s">
        <v>139</v>
      </c>
      <c r="B102" s="215"/>
      <c r="C102" s="165"/>
      <c r="D102" s="165"/>
      <c r="E102" s="101"/>
      <c r="F102" s="167"/>
      <c r="G102" s="101"/>
      <c r="H102" s="167"/>
      <c r="I102" s="101"/>
      <c r="J102" s="167"/>
      <c r="K102" s="101"/>
      <c r="L102" s="167"/>
      <c r="M102" s="165"/>
      <c r="N102" s="165"/>
      <c r="O102" s="101"/>
    </row>
    <row r="103" spans="1:15" x14ac:dyDescent="0.2">
      <c r="A103" s="62"/>
      <c r="B103" s="7"/>
      <c r="C103" s="216" t="s">
        <v>140</v>
      </c>
      <c r="D103" s="216" t="s">
        <v>141</v>
      </c>
      <c r="E103" s="73"/>
      <c r="F103" s="166"/>
      <c r="G103" s="73"/>
      <c r="H103" s="166"/>
      <c r="I103" s="73"/>
      <c r="J103" s="166"/>
      <c r="K103" s="73"/>
      <c r="L103" s="166"/>
      <c r="M103" s="53"/>
      <c r="N103" s="53"/>
      <c r="O103" s="73"/>
    </row>
    <row r="104" spans="1:15" x14ac:dyDescent="0.2">
      <c r="A104" s="282" t="s">
        <v>108</v>
      </c>
      <c r="B104" s="283"/>
      <c r="C104" s="284" t="s">
        <v>187</v>
      </c>
      <c r="D104" s="285">
        <v>0</v>
      </c>
      <c r="E104" s="286"/>
      <c r="F104" s="287"/>
      <c r="G104" s="288">
        <f>+G$98*($D104+1)</f>
        <v>105.13687655860474</v>
      </c>
      <c r="H104" s="287"/>
      <c r="I104" s="288">
        <f>+I$98*($D104+1)</f>
        <v>35.995777310925419</v>
      </c>
      <c r="J104" s="287"/>
      <c r="K104" s="288">
        <f>+K$98*($D104+1)</f>
        <v>1.7521634615389194</v>
      </c>
      <c r="L104" s="289"/>
      <c r="M104" s="290"/>
      <c r="N104" s="291"/>
      <c r="O104" s="292"/>
    </row>
    <row r="105" spans="1:15" ht="25.5" x14ac:dyDescent="0.2">
      <c r="A105" s="293" t="s">
        <v>142</v>
      </c>
      <c r="B105" s="294"/>
      <c r="C105" s="284" t="s">
        <v>187</v>
      </c>
      <c r="D105" s="285">
        <v>0.1</v>
      </c>
      <c r="E105" s="286"/>
      <c r="F105" s="287"/>
      <c r="G105" s="288">
        <f>+G$98*($D105+1)</f>
        <v>115.65056421446522</v>
      </c>
      <c r="H105" s="287"/>
      <c r="I105" s="288">
        <f>+I$98*($D105+1)</f>
        <v>39.595355042017964</v>
      </c>
      <c r="J105" s="287"/>
      <c r="K105" s="288">
        <f>+K$98*($D105+1)</f>
        <v>1.9273798076928115</v>
      </c>
      <c r="L105" s="289"/>
      <c r="M105" s="290"/>
      <c r="N105" s="291"/>
      <c r="O105" s="292"/>
    </row>
    <row r="106" spans="1:15" x14ac:dyDescent="0.2">
      <c r="A106" s="293" t="s">
        <v>143</v>
      </c>
      <c r="B106" s="294"/>
      <c r="C106" s="284" t="s">
        <v>187</v>
      </c>
      <c r="D106" s="285">
        <v>0</v>
      </c>
      <c r="E106" s="286"/>
      <c r="F106" s="287"/>
      <c r="G106" s="288">
        <f>+G$98*($D106+1)</f>
        <v>105.13687655860474</v>
      </c>
      <c r="H106" s="287"/>
      <c r="I106" s="288">
        <f>+I$98*($D106+1)</f>
        <v>35.995777310925419</v>
      </c>
      <c r="J106" s="287"/>
      <c r="K106" s="288">
        <f>+K$98*($D106+1)</f>
        <v>1.7521634615389194</v>
      </c>
      <c r="L106" s="289"/>
      <c r="M106" s="290"/>
      <c r="N106" s="291"/>
      <c r="O106" s="292"/>
    </row>
    <row r="107" spans="1:15" x14ac:dyDescent="0.2">
      <c r="A107" s="303" t="s">
        <v>144</v>
      </c>
      <c r="B107" s="304"/>
      <c r="C107" s="295" t="s">
        <v>188</v>
      </c>
      <c r="D107" s="296">
        <v>0.1</v>
      </c>
      <c r="E107" s="297"/>
      <c r="F107" s="298"/>
      <c r="G107" s="299">
        <f>+G$85*($D107+1)</f>
        <v>115.65056421446522</v>
      </c>
      <c r="H107" s="298"/>
      <c r="I107" s="299">
        <f>+I$85*($D107+1)</f>
        <v>39.595355042017964</v>
      </c>
      <c r="J107" s="298"/>
      <c r="K107" s="299">
        <f>+K$85*($D107+1)</f>
        <v>3.1865373168503206</v>
      </c>
      <c r="L107" s="300"/>
      <c r="M107" s="301"/>
      <c r="N107" s="302"/>
      <c r="O107" s="305"/>
    </row>
    <row r="108" spans="1:15" ht="38.25" x14ac:dyDescent="0.2">
      <c r="A108" s="303" t="s">
        <v>145</v>
      </c>
      <c r="B108" s="304"/>
      <c r="C108" s="295" t="s">
        <v>188</v>
      </c>
      <c r="D108" s="296">
        <v>0.6</v>
      </c>
      <c r="E108" s="306"/>
      <c r="F108" s="298"/>
      <c r="G108" s="299">
        <f>+G$85*($D108+1)</f>
        <v>168.21900249376759</v>
      </c>
      <c r="H108" s="298"/>
      <c r="I108" s="299">
        <f>+I$85*($D108+1)</f>
        <v>57.593243697480673</v>
      </c>
      <c r="J108" s="298"/>
      <c r="K108" s="299">
        <f>+K$85*($D108+1)</f>
        <v>4.6349633699641029</v>
      </c>
      <c r="L108" s="300"/>
      <c r="M108" s="301"/>
      <c r="N108" s="302"/>
      <c r="O108" s="324" t="s">
        <v>11</v>
      </c>
    </row>
    <row r="109" spans="1:15" ht="13.5" thickBot="1" x14ac:dyDescent="0.25">
      <c r="A109" s="307" t="s">
        <v>146</v>
      </c>
      <c r="B109" s="308"/>
      <c r="C109" s="309" t="s">
        <v>187</v>
      </c>
      <c r="D109" s="310">
        <v>0.1</v>
      </c>
      <c r="E109" s="311"/>
      <c r="F109" s="312"/>
      <c r="G109" s="313">
        <f>+G$98*($D109+1)</f>
        <v>115.65056421446522</v>
      </c>
      <c r="H109" s="312"/>
      <c r="I109" s="313">
        <f>+I$98*($D109+1)</f>
        <v>39.595355042017964</v>
      </c>
      <c r="J109" s="312"/>
      <c r="K109" s="313">
        <f>+K$98*($D109+1)</f>
        <v>1.9273798076928115</v>
      </c>
      <c r="L109" s="314"/>
      <c r="M109" s="315"/>
      <c r="N109" s="316"/>
      <c r="O109" s="317"/>
    </row>
    <row r="110" spans="1:15" x14ac:dyDescent="0.2">
      <c r="A110" s="7"/>
      <c r="B110" s="7"/>
      <c r="C110" s="7"/>
      <c r="D110" s="7"/>
      <c r="E110" s="7"/>
      <c r="F110" s="12"/>
      <c r="G110" s="9"/>
      <c r="H110" s="12"/>
      <c r="I110" s="9"/>
      <c r="J110" s="9"/>
      <c r="K110" s="9"/>
    </row>
    <row r="111" spans="1:15" x14ac:dyDescent="0.2">
      <c r="A111" s="429" t="s">
        <v>183</v>
      </c>
      <c r="B111" s="429"/>
      <c r="C111" s="429"/>
      <c r="D111" s="429"/>
      <c r="E111" s="429"/>
      <c r="F111" s="429"/>
      <c r="G111" s="429"/>
      <c r="H111" s="429"/>
      <c r="I111" s="429"/>
      <c r="J111" s="429"/>
      <c r="K111" s="429"/>
      <c r="L111" s="429"/>
      <c r="M111" s="9"/>
      <c r="N111" s="7"/>
      <c r="O111" s="7"/>
    </row>
    <row r="112" spans="1:15" x14ac:dyDescent="0.2">
      <c r="A112" s="7"/>
      <c r="B112" s="7"/>
      <c r="C112" s="7"/>
      <c r="D112" s="7"/>
      <c r="E112" s="7"/>
      <c r="F112" s="12"/>
      <c r="G112" s="9"/>
      <c r="H112" s="12"/>
      <c r="I112" s="9"/>
      <c r="J112" s="9"/>
      <c r="K112" s="9"/>
      <c r="L112" s="9"/>
      <c r="M112" s="9"/>
      <c r="N112" s="7"/>
      <c r="O112" s="7"/>
    </row>
    <row r="113" spans="1:26" x14ac:dyDescent="0.2">
      <c r="A113" s="29" t="s">
        <v>169</v>
      </c>
      <c r="B113" s="29"/>
      <c r="C113" s="29"/>
      <c r="D113" s="29"/>
      <c r="I113" s="21"/>
    </row>
    <row r="114" spans="1:26" x14ac:dyDescent="0.2">
      <c r="A114" s="419" t="s">
        <v>50</v>
      </c>
      <c r="B114" s="420"/>
      <c r="C114" s="421"/>
      <c r="D114" s="76"/>
      <c r="E114" s="77">
        <v>0.23699999999999999</v>
      </c>
    </row>
    <row r="115" spans="1:26" x14ac:dyDescent="0.2">
      <c r="A115" s="419" t="s">
        <v>51</v>
      </c>
      <c r="B115" s="420"/>
      <c r="C115" s="421"/>
      <c r="D115" s="76"/>
      <c r="E115" s="77">
        <v>8.6999999999999994E-2</v>
      </c>
    </row>
    <row r="118" spans="1:26" ht="13.5" thickBot="1" x14ac:dyDescent="0.25"/>
    <row r="119" spans="1:26" ht="15.75" x14ac:dyDescent="0.2">
      <c r="A119" s="158" t="s">
        <v>184</v>
      </c>
      <c r="B119" s="72"/>
      <c r="C119" s="72"/>
      <c r="D119" s="72"/>
      <c r="E119" s="160"/>
      <c r="F119" s="66"/>
      <c r="G119" s="67"/>
      <c r="H119" s="66"/>
      <c r="I119" s="67"/>
      <c r="J119" s="66"/>
      <c r="K119" s="67"/>
      <c r="L119" s="161"/>
      <c r="M119" s="68"/>
      <c r="N119" s="69"/>
      <c r="O119" s="70"/>
      <c r="P119" s="6"/>
      <c r="R119" s="4"/>
      <c r="S119" s="4"/>
      <c r="T119" s="4"/>
      <c r="U119" s="4"/>
      <c r="V119" s="4"/>
      <c r="W119" s="4"/>
      <c r="X119" s="4"/>
      <c r="Y119" s="4"/>
      <c r="Z119" s="4"/>
    </row>
    <row r="120" spans="1:26" ht="25.5" x14ac:dyDescent="0.2">
      <c r="A120" s="125" t="s">
        <v>91</v>
      </c>
      <c r="B120" s="189" t="s">
        <v>90</v>
      </c>
      <c r="C120" s="425"/>
      <c r="D120" s="425"/>
      <c r="E120" s="426"/>
      <c r="F120" s="109"/>
      <c r="G120" s="110"/>
      <c r="H120" s="109"/>
      <c r="I120" s="110"/>
      <c r="J120" s="109"/>
      <c r="K120" s="110"/>
      <c r="L120" s="162" t="s">
        <v>89</v>
      </c>
      <c r="M120" s="111" t="s">
        <v>81</v>
      </c>
      <c r="N120" s="189" t="s">
        <v>0</v>
      </c>
      <c r="O120" s="190" t="s">
        <v>32</v>
      </c>
      <c r="P120" s="17"/>
      <c r="Q120" s="17"/>
    </row>
    <row r="121" spans="1:26" s="3" customFormat="1" x14ac:dyDescent="0.2">
      <c r="A121" s="239" t="s">
        <v>163</v>
      </c>
      <c r="B121" s="240">
        <v>105250</v>
      </c>
      <c r="C121" s="241"/>
      <c r="D121" s="241"/>
      <c r="E121" s="242"/>
      <c r="F121" s="243">
        <v>0.03</v>
      </c>
      <c r="G121" s="244">
        <f>+B121*F121</f>
        <v>3157.5</v>
      </c>
      <c r="H121" s="243">
        <v>0.25</v>
      </c>
      <c r="I121" s="244">
        <f>+B121*H121</f>
        <v>26312.5</v>
      </c>
      <c r="J121" s="243">
        <v>0</v>
      </c>
      <c r="K121" s="244">
        <f t="shared" ref="K121" si="0">+H121*J121</f>
        <v>0</v>
      </c>
      <c r="L121" s="245" t="s">
        <v>164</v>
      </c>
      <c r="M121" s="246"/>
      <c r="N121" s="247"/>
      <c r="O121" s="248"/>
      <c r="P121" s="13"/>
      <c r="Q121" s="159"/>
      <c r="R121" s="17"/>
      <c r="S121" s="17"/>
      <c r="T121" s="17"/>
      <c r="U121" s="17"/>
      <c r="V121" s="17"/>
      <c r="W121" s="17"/>
      <c r="X121" s="17"/>
      <c r="Y121" s="17"/>
      <c r="Z121" s="17"/>
    </row>
    <row r="122" spans="1:26" ht="29.45" customHeight="1" thickBot="1" x14ac:dyDescent="0.25">
      <c r="A122" s="415" t="s">
        <v>106</v>
      </c>
      <c r="B122" s="416"/>
      <c r="C122" s="416"/>
      <c r="D122" s="191"/>
      <c r="E122" s="163"/>
      <c r="F122" s="113"/>
      <c r="G122" s="202">
        <f>SUM(G121:G121)</f>
        <v>3157.5</v>
      </c>
      <c r="H122" s="113"/>
      <c r="I122" s="202">
        <f>SUM(I121:I121)</f>
        <v>26312.5</v>
      </c>
      <c r="J122" s="113"/>
      <c r="K122" s="202">
        <f>SUM(K121:K121)</f>
        <v>0</v>
      </c>
      <c r="L122" s="164"/>
      <c r="M122" s="114"/>
      <c r="N122" s="115"/>
      <c r="O122" s="116"/>
      <c r="R122" s="159"/>
      <c r="S122" s="159"/>
      <c r="T122" s="4"/>
      <c r="U122" s="4"/>
      <c r="V122" s="4"/>
      <c r="W122" s="4"/>
      <c r="X122" s="4"/>
      <c r="Y122" s="4"/>
      <c r="Z122" s="4"/>
    </row>
    <row r="125" spans="1:26" x14ac:dyDescent="0.2">
      <c r="D125" s="193" t="s">
        <v>147</v>
      </c>
      <c r="E125" s="23"/>
      <c r="F125" s="24"/>
      <c r="G125" s="217">
        <f>+G122/G94</f>
        <v>1.8723365900821975E-2</v>
      </c>
      <c r="I125" s="217">
        <f>+I122/I94</f>
        <v>0.38392254226831041</v>
      </c>
      <c r="K125" s="217">
        <f>+K122/K94</f>
        <v>0</v>
      </c>
    </row>
  </sheetData>
  <sortState ref="A4:AE13">
    <sortCondition ref="A4:A13"/>
  </sortState>
  <mergeCells count="22">
    <mergeCell ref="A115:C115"/>
    <mergeCell ref="A79:C79"/>
    <mergeCell ref="C120:E120"/>
    <mergeCell ref="A122:C122"/>
    <mergeCell ref="A92:C92"/>
    <mergeCell ref="A94:C94"/>
    <mergeCell ref="A96:B96"/>
    <mergeCell ref="A111:L111"/>
    <mergeCell ref="O9:O20"/>
    <mergeCell ref="A58:C58"/>
    <mergeCell ref="N30:N41"/>
    <mergeCell ref="O30:O41"/>
    <mergeCell ref="O22:O27"/>
    <mergeCell ref="N44:N45"/>
    <mergeCell ref="O44:O45"/>
    <mergeCell ref="N48:N55"/>
    <mergeCell ref="O48:O55"/>
    <mergeCell ref="A60:B60"/>
    <mergeCell ref="A73:C73"/>
    <mergeCell ref="A81:C81"/>
    <mergeCell ref="A83:B83"/>
    <mergeCell ref="A114:C114"/>
  </mergeCells>
  <pageMargins left="0.25" right="0.25" top="0.75" bottom="0.75" header="0.3" footer="0.3"/>
  <pageSetup scale="54" fitToHeight="0" orientation="landscape" r:id="rId1"/>
  <rowBreaks count="1" manualBreakCount="1">
    <brk id="46"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workbookViewId="0">
      <selection activeCell="A16" sqref="A16"/>
    </sheetView>
  </sheetViews>
  <sheetFormatPr defaultRowHeight="12.75" x14ac:dyDescent="0.2"/>
  <cols>
    <col min="1" max="1" width="31.28515625" customWidth="1"/>
    <col min="2" max="2" width="18.7109375" style="39" customWidth="1"/>
    <col min="3" max="7" width="18.7109375" customWidth="1"/>
    <col min="8" max="8" width="2.7109375" customWidth="1"/>
    <col min="9" max="9" width="28.5703125" customWidth="1"/>
    <col min="10" max="10" width="2.7109375" customWidth="1"/>
    <col min="11" max="12" width="15.28515625" customWidth="1"/>
    <col min="13" max="13" width="48" customWidth="1"/>
  </cols>
  <sheetData>
    <row r="1" spans="1:4" ht="15.75" x14ac:dyDescent="0.25">
      <c r="A1" s="187" t="str">
        <f>+'1. General Information'!B1</f>
        <v>[Core Name]</v>
      </c>
    </row>
    <row r="2" spans="1:4" ht="15.75" x14ac:dyDescent="0.25">
      <c r="A2" s="187" t="str">
        <f>+'1. General Information'!B2</f>
        <v>[Project Number]</v>
      </c>
    </row>
    <row r="3" spans="1:4" ht="15.75" x14ac:dyDescent="0.2">
      <c r="A3" s="80" t="s">
        <v>100</v>
      </c>
    </row>
    <row r="4" spans="1:4" ht="15.75" x14ac:dyDescent="0.2">
      <c r="A4" s="78"/>
    </row>
    <row r="5" spans="1:4" ht="15.75" x14ac:dyDescent="0.2">
      <c r="A5" s="80" t="s">
        <v>194</v>
      </c>
    </row>
    <row r="6" spans="1:4" ht="15.75" x14ac:dyDescent="0.2">
      <c r="A6" s="80"/>
      <c r="B6" s="171" t="s">
        <v>52</v>
      </c>
      <c r="C6" s="171" t="s">
        <v>53</v>
      </c>
      <c r="D6" s="171" t="s">
        <v>54</v>
      </c>
    </row>
    <row r="7" spans="1:4" x14ac:dyDescent="0.2">
      <c r="A7" s="179" t="s">
        <v>114</v>
      </c>
      <c r="B7" s="194">
        <v>2080</v>
      </c>
      <c r="C7" s="194">
        <v>2080</v>
      </c>
      <c r="D7" s="194">
        <f>+(12*7)*52</f>
        <v>4368</v>
      </c>
    </row>
    <row r="8" spans="1:4" x14ac:dyDescent="0.2">
      <c r="A8" s="179" t="s">
        <v>115</v>
      </c>
      <c r="B8" s="181"/>
      <c r="C8" s="181"/>
      <c r="D8" s="181"/>
    </row>
    <row r="9" spans="1:4" x14ac:dyDescent="0.2">
      <c r="A9" s="179" t="s">
        <v>116</v>
      </c>
      <c r="B9" s="185">
        <v>120</v>
      </c>
      <c r="C9" s="185">
        <v>80</v>
      </c>
      <c r="D9" s="185"/>
    </row>
    <row r="10" spans="1:4" x14ac:dyDescent="0.2">
      <c r="A10" s="179" t="s">
        <v>117</v>
      </c>
      <c r="B10" s="185">
        <v>96</v>
      </c>
      <c r="C10" s="185">
        <v>96</v>
      </c>
      <c r="D10" s="185"/>
    </row>
    <row r="11" spans="1:4" x14ac:dyDescent="0.2">
      <c r="A11" s="179" t="s">
        <v>118</v>
      </c>
      <c r="B11" s="185">
        <v>260</v>
      </c>
      <c r="C11" s="185"/>
      <c r="D11" s="185"/>
    </row>
    <row r="12" spans="1:4" x14ac:dyDescent="0.2">
      <c r="A12" s="179" t="s">
        <v>121</v>
      </c>
      <c r="B12" s="186"/>
      <c r="C12" s="186">
        <v>0</v>
      </c>
      <c r="D12" s="186"/>
    </row>
    <row r="13" spans="1:4" x14ac:dyDescent="0.2">
      <c r="A13" s="179" t="s">
        <v>119</v>
      </c>
      <c r="B13" s="182">
        <f>SUM(B9:B12)</f>
        <v>476</v>
      </c>
      <c r="C13" s="182">
        <f>SUM(C9:C12)</f>
        <v>176</v>
      </c>
      <c r="D13" s="182">
        <f>SUM(D9:D12)</f>
        <v>0</v>
      </c>
    </row>
    <row r="14" spans="1:4" ht="16.5" thickBot="1" x14ac:dyDescent="0.25">
      <c r="A14" s="80" t="s">
        <v>120</v>
      </c>
      <c r="B14" s="183">
        <f>+B7-B13</f>
        <v>1604</v>
      </c>
      <c r="C14" s="183">
        <f>+C7-C13</f>
        <v>1904</v>
      </c>
      <c r="D14" s="183">
        <f>+D7-D13</f>
        <v>4368</v>
      </c>
    </row>
    <row r="15" spans="1:4" ht="16.5" thickTop="1" x14ac:dyDescent="0.2">
      <c r="A15" s="80"/>
      <c r="B15" s="184"/>
      <c r="C15" s="184"/>
      <c r="D15" s="184"/>
    </row>
    <row r="16" spans="1:4" ht="15.75" x14ac:dyDescent="0.2">
      <c r="A16" s="80"/>
      <c r="B16" s="180"/>
      <c r="C16" s="184"/>
      <c r="D16" s="173" t="s">
        <v>122</v>
      </c>
    </row>
    <row r="17" spans="1:15" ht="15.75" x14ac:dyDescent="0.2">
      <c r="A17" s="80"/>
      <c r="B17" s="180"/>
      <c r="C17" s="184"/>
    </row>
    <row r="18" spans="1:15" ht="15.75" x14ac:dyDescent="0.2">
      <c r="A18" s="80"/>
      <c r="B18" s="180"/>
      <c r="C18" s="184"/>
    </row>
    <row r="19" spans="1:15" ht="16.5" thickBot="1" x14ac:dyDescent="0.25">
      <c r="A19" s="78"/>
    </row>
    <row r="20" spans="1:15" ht="16.5" thickBot="1" x14ac:dyDescent="0.25">
      <c r="A20" s="433" t="s">
        <v>57</v>
      </c>
      <c r="B20" s="434"/>
      <c r="C20" s="434"/>
      <c r="D20" s="434"/>
      <c r="E20" s="434"/>
      <c r="F20" s="434"/>
      <c r="G20" s="435"/>
      <c r="I20" s="170" t="s">
        <v>193</v>
      </c>
      <c r="K20" s="433" t="s">
        <v>102</v>
      </c>
      <c r="L20" s="434"/>
      <c r="M20" s="435"/>
    </row>
    <row r="21" spans="1:15" x14ac:dyDescent="0.2">
      <c r="A21" s="82"/>
      <c r="B21" s="86"/>
      <c r="C21" s="430" t="s">
        <v>58</v>
      </c>
      <c r="D21" s="431"/>
      <c r="E21" s="431"/>
      <c r="F21" s="431"/>
      <c r="G21" s="432"/>
      <c r="I21" s="169" t="s">
        <v>58</v>
      </c>
      <c r="J21" s="168"/>
      <c r="K21" s="169" t="s">
        <v>101</v>
      </c>
      <c r="L21" s="169" t="s">
        <v>103</v>
      </c>
      <c r="M21" s="169" t="s">
        <v>104</v>
      </c>
      <c r="N21" s="168"/>
      <c r="O21" s="53"/>
    </row>
    <row r="22" spans="1:15" ht="43.15" customHeight="1" thickBot="1" x14ac:dyDescent="0.25">
      <c r="A22" s="36" t="s">
        <v>56</v>
      </c>
      <c r="B22" s="85" t="s">
        <v>59</v>
      </c>
      <c r="C22" s="36" t="s">
        <v>60</v>
      </c>
      <c r="D22" s="83" t="s">
        <v>61</v>
      </c>
      <c r="E22" s="84" t="s">
        <v>62</v>
      </c>
      <c r="F22" s="83" t="s">
        <v>63</v>
      </c>
      <c r="G22" s="37" t="s">
        <v>1</v>
      </c>
      <c r="I22" s="85" t="s">
        <v>1</v>
      </c>
      <c r="J22" s="53"/>
      <c r="K22" s="85" t="s">
        <v>1</v>
      </c>
      <c r="L22" s="85" t="s">
        <v>1</v>
      </c>
      <c r="M22" s="85"/>
      <c r="N22" s="53"/>
      <c r="O22" s="53"/>
    </row>
    <row r="24" spans="1:15" x14ac:dyDescent="0.2">
      <c r="A24" s="171" t="s">
        <v>52</v>
      </c>
      <c r="B24" s="172" t="s">
        <v>16</v>
      </c>
      <c r="C24" s="173">
        <v>1800</v>
      </c>
      <c r="D24" s="173"/>
      <c r="E24" s="173"/>
      <c r="F24" s="173"/>
      <c r="G24" s="173">
        <f>SUM(C24:F24)</f>
        <v>1800</v>
      </c>
      <c r="H24" s="173"/>
      <c r="I24" s="325">
        <f>+B14</f>
        <v>1604</v>
      </c>
      <c r="J24" s="173"/>
      <c r="K24" s="173">
        <f>+I24-G24</f>
        <v>-196</v>
      </c>
      <c r="L24" s="174">
        <f>+K24/G24</f>
        <v>-0.10888888888888888</v>
      </c>
      <c r="M24" s="173"/>
    </row>
    <row r="25" spans="1:15" x14ac:dyDescent="0.2">
      <c r="A25" s="171" t="s">
        <v>53</v>
      </c>
      <c r="B25" s="172" t="s">
        <v>16</v>
      </c>
      <c r="C25" s="173">
        <v>1200</v>
      </c>
      <c r="D25" s="173">
        <v>1500</v>
      </c>
      <c r="E25" s="173"/>
      <c r="F25" s="173"/>
      <c r="G25" s="173">
        <f t="shared" ref="G25:G26" si="0">SUM(C25:F25)</f>
        <v>2700</v>
      </c>
      <c r="H25" s="173"/>
      <c r="I25" s="325">
        <f>+C14</f>
        <v>1904</v>
      </c>
      <c r="J25" s="173"/>
      <c r="K25" s="173">
        <f t="shared" ref="K25:K26" si="1">+I25-G25</f>
        <v>-796</v>
      </c>
      <c r="L25" s="174">
        <f t="shared" ref="L25:L26" si="2">+K25/G25</f>
        <v>-0.29481481481481481</v>
      </c>
      <c r="M25" s="173" t="s">
        <v>105</v>
      </c>
    </row>
    <row r="26" spans="1:15" x14ac:dyDescent="0.2">
      <c r="A26" s="171" t="s">
        <v>54</v>
      </c>
      <c r="B26" s="172" t="s">
        <v>16</v>
      </c>
      <c r="C26" s="173">
        <v>4000</v>
      </c>
      <c r="D26" s="173"/>
      <c r="E26" s="173">
        <v>5</v>
      </c>
      <c r="F26" s="173"/>
      <c r="G26" s="173">
        <f t="shared" si="0"/>
        <v>4005</v>
      </c>
      <c r="H26" s="173"/>
      <c r="I26" s="325">
        <f>+D14</f>
        <v>4368</v>
      </c>
      <c r="J26" s="173"/>
      <c r="K26" s="173">
        <f t="shared" si="1"/>
        <v>363</v>
      </c>
      <c r="L26" s="174">
        <f t="shared" si="2"/>
        <v>9.0636704119850184E-2</v>
      </c>
      <c r="M26" s="173"/>
    </row>
  </sheetData>
  <mergeCells count="3">
    <mergeCell ref="C21:G21"/>
    <mergeCell ref="A20:G20"/>
    <mergeCell ref="K20:M20"/>
  </mergeCells>
  <pageMargins left="0.7" right="0.7" top="0.75" bottom="0.75" header="0.3" footer="0.3"/>
  <pageSetup scale="92"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workbookViewId="0">
      <selection activeCell="G25" sqref="G25"/>
    </sheetView>
  </sheetViews>
  <sheetFormatPr defaultRowHeight="12.75" x14ac:dyDescent="0.2"/>
  <cols>
    <col min="1" max="1" width="32.140625" style="39" bestFit="1" customWidth="1"/>
    <col min="2" max="8" width="18.7109375" customWidth="1"/>
    <col min="9" max="9" width="18.7109375" style="254" customWidth="1"/>
    <col min="10" max="10" width="18.7109375" style="330" customWidth="1"/>
    <col min="11" max="11" width="18.7109375" customWidth="1"/>
    <col min="12" max="12" width="63.5703125" customWidth="1"/>
  </cols>
  <sheetData>
    <row r="1" spans="1:12" ht="15.75" x14ac:dyDescent="0.25">
      <c r="A1" s="187" t="str">
        <f>+'1. General Information'!B1</f>
        <v>[Core Name]</v>
      </c>
    </row>
    <row r="2" spans="1:12" ht="15.75" x14ac:dyDescent="0.25">
      <c r="A2" s="187" t="str">
        <f>+'1. General Information'!B2</f>
        <v>[Project Number]</v>
      </c>
    </row>
    <row r="3" spans="1:12" ht="16.5" thickBot="1" x14ac:dyDescent="0.25">
      <c r="A3" s="80" t="s">
        <v>204</v>
      </c>
    </row>
    <row r="4" spans="1:12" x14ac:dyDescent="0.2">
      <c r="A4" s="104"/>
      <c r="B4" s="430" t="s">
        <v>66</v>
      </c>
      <c r="C4" s="432"/>
      <c r="D4" s="103"/>
      <c r="E4" s="103"/>
      <c r="F4" s="103"/>
      <c r="G4" s="103"/>
      <c r="H4" s="101"/>
      <c r="I4" s="255"/>
      <c r="J4" s="333"/>
      <c r="K4" s="436" t="s">
        <v>126</v>
      </c>
      <c r="L4" s="101"/>
    </row>
    <row r="5" spans="1:12" ht="43.15" customHeight="1" thickBot="1" x14ac:dyDescent="0.25">
      <c r="A5" s="35" t="s">
        <v>65</v>
      </c>
      <c r="B5" s="36" t="s">
        <v>67</v>
      </c>
      <c r="C5" s="37" t="s">
        <v>68</v>
      </c>
      <c r="D5" s="35" t="s">
        <v>33</v>
      </c>
      <c r="E5" s="35" t="s">
        <v>69</v>
      </c>
      <c r="F5" s="35" t="s">
        <v>36</v>
      </c>
      <c r="G5" s="85" t="s">
        <v>35</v>
      </c>
      <c r="H5" s="37" t="s">
        <v>37</v>
      </c>
      <c r="I5" s="256" t="s">
        <v>170</v>
      </c>
      <c r="J5" s="334" t="s">
        <v>171</v>
      </c>
      <c r="K5" s="437"/>
      <c r="L5" s="102" t="s">
        <v>125</v>
      </c>
    </row>
    <row r="6" spans="1:12" x14ac:dyDescent="0.2">
      <c r="A6" s="150" t="s">
        <v>38</v>
      </c>
      <c r="B6" s="173" t="s">
        <v>195</v>
      </c>
      <c r="C6" s="173" t="s">
        <v>196</v>
      </c>
      <c r="D6" s="149" t="s">
        <v>40</v>
      </c>
      <c r="E6" s="329">
        <v>43282</v>
      </c>
      <c r="F6" s="173">
        <v>8</v>
      </c>
      <c r="G6" s="331">
        <v>53600</v>
      </c>
      <c r="H6" s="9">
        <f>+G6/F6</f>
        <v>6700</v>
      </c>
      <c r="I6" s="332">
        <v>0.75</v>
      </c>
      <c r="J6" s="330">
        <f>+H6*I6</f>
        <v>5025</v>
      </c>
      <c r="K6" s="172" t="s">
        <v>123</v>
      </c>
      <c r="L6" s="173"/>
    </row>
    <row r="7" spans="1:12" x14ac:dyDescent="0.2">
      <c r="A7" s="150" t="s">
        <v>39</v>
      </c>
      <c r="B7" s="173" t="s">
        <v>195</v>
      </c>
      <c r="C7" s="173" t="s">
        <v>196</v>
      </c>
      <c r="D7" s="149" t="s">
        <v>41</v>
      </c>
      <c r="E7" s="329">
        <v>42917</v>
      </c>
      <c r="F7" s="173">
        <v>5</v>
      </c>
      <c r="G7" s="331">
        <v>100000</v>
      </c>
      <c r="H7" s="9">
        <f>+G7/F7</f>
        <v>20000</v>
      </c>
      <c r="I7" s="332">
        <v>1</v>
      </c>
      <c r="J7" s="330">
        <f>+H7*I7</f>
        <v>20000</v>
      </c>
      <c r="K7" s="172" t="s">
        <v>123</v>
      </c>
    </row>
    <row r="8" spans="1:12" x14ac:dyDescent="0.2">
      <c r="A8" s="327"/>
      <c r="H8" s="53"/>
      <c r="I8" s="332"/>
      <c r="K8" s="172"/>
    </row>
    <row r="9" spans="1:12" x14ac:dyDescent="0.2">
      <c r="A9" s="328"/>
      <c r="K9" s="172"/>
    </row>
    <row r="10" spans="1:12" ht="13.5" thickBot="1" x14ac:dyDescent="0.25">
      <c r="A10" s="328"/>
      <c r="J10" s="335">
        <f>SUM(J6:J9)</f>
        <v>25025</v>
      </c>
      <c r="K10" s="172"/>
      <c r="L10" s="3" t="s">
        <v>197</v>
      </c>
    </row>
    <row r="11" spans="1:12" ht="13.5" thickTop="1" x14ac:dyDescent="0.2">
      <c r="K11" s="172"/>
    </row>
    <row r="12" spans="1:12" x14ac:dyDescent="0.2">
      <c r="K12" s="172"/>
    </row>
    <row r="13" spans="1:12" x14ac:dyDescent="0.2">
      <c r="K13" s="172"/>
    </row>
    <row r="14" spans="1:12" x14ac:dyDescent="0.2">
      <c r="A14" s="150" t="s">
        <v>200</v>
      </c>
      <c r="B14" s="173" t="s">
        <v>195</v>
      </c>
      <c r="C14" s="173" t="s">
        <v>196</v>
      </c>
      <c r="D14" s="149" t="s">
        <v>198</v>
      </c>
      <c r="E14" s="329">
        <v>43282</v>
      </c>
      <c r="F14" s="173">
        <v>8</v>
      </c>
      <c r="G14" s="331">
        <v>500000</v>
      </c>
      <c r="H14" s="326">
        <f>+G14/F14</f>
        <v>62500</v>
      </c>
      <c r="I14" s="332">
        <v>1</v>
      </c>
      <c r="J14" s="330">
        <f>+H14*I14</f>
        <v>62500</v>
      </c>
      <c r="K14" s="172" t="s">
        <v>124</v>
      </c>
      <c r="L14" s="173" t="s">
        <v>199</v>
      </c>
    </row>
    <row r="15" spans="1:12" x14ac:dyDescent="0.2">
      <c r="A15" s="150" t="s">
        <v>201</v>
      </c>
      <c r="B15" s="173" t="s">
        <v>195</v>
      </c>
      <c r="C15" s="173" t="s">
        <v>196</v>
      </c>
      <c r="D15" s="149" t="s">
        <v>202</v>
      </c>
      <c r="E15" s="329">
        <v>42185</v>
      </c>
      <c r="F15" s="173">
        <v>5</v>
      </c>
      <c r="G15" s="331">
        <v>100000</v>
      </c>
      <c r="H15" s="326">
        <f>+G15/F15</f>
        <v>20000</v>
      </c>
      <c r="I15" s="332">
        <v>1</v>
      </c>
      <c r="J15" s="330">
        <f>+H15*I15</f>
        <v>20000</v>
      </c>
      <c r="K15" s="172" t="s">
        <v>124</v>
      </c>
      <c r="L15" s="173" t="s">
        <v>203</v>
      </c>
    </row>
    <row r="16" spans="1:12" x14ac:dyDescent="0.2">
      <c r="K16" s="172"/>
    </row>
  </sheetData>
  <mergeCells count="2">
    <mergeCell ref="B4:C4"/>
    <mergeCell ref="K4:K5"/>
  </mergeCells>
  <pageMargins left="0.25" right="0.25" top="0.75" bottom="0.75" header="0.3" footer="0.3"/>
  <pageSetup scale="70"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workbookViewId="0">
      <selection activeCell="B37" sqref="B37"/>
    </sheetView>
  </sheetViews>
  <sheetFormatPr defaultRowHeight="12.75" x14ac:dyDescent="0.2"/>
  <cols>
    <col min="1" max="1" width="69.7109375" style="39" customWidth="1"/>
    <col min="2" max="2" width="46.42578125" customWidth="1"/>
    <col min="3" max="6" width="18.7109375" customWidth="1"/>
    <col min="7" max="7" width="15.7109375" customWidth="1"/>
  </cols>
  <sheetData>
    <row r="1" spans="1:6" ht="15.75" x14ac:dyDescent="0.25">
      <c r="A1" s="187" t="str">
        <f>+'1. General Information'!B1</f>
        <v>[Core Name]</v>
      </c>
    </row>
    <row r="2" spans="1:6" ht="15.75" x14ac:dyDescent="0.25">
      <c r="A2" s="187" t="str">
        <f>+'1. General Information'!B2</f>
        <v>[Project Number]</v>
      </c>
    </row>
    <row r="3" spans="1:6" ht="15.75" x14ac:dyDescent="0.25">
      <c r="A3" s="187"/>
    </row>
    <row r="4" spans="1:6" ht="16.5" thickBot="1" x14ac:dyDescent="0.25">
      <c r="A4" s="80" t="s">
        <v>72</v>
      </c>
    </row>
    <row r="5" spans="1:6" ht="43.15" customHeight="1" thickBot="1" x14ac:dyDescent="0.25">
      <c r="A5" s="196" t="s">
        <v>73</v>
      </c>
      <c r="B5" s="196" t="s">
        <v>4</v>
      </c>
      <c r="C5" s="178" t="s">
        <v>128</v>
      </c>
      <c r="D5" s="178" t="s">
        <v>127</v>
      </c>
      <c r="E5" s="178" t="s">
        <v>58</v>
      </c>
      <c r="F5" s="178" t="s">
        <v>129</v>
      </c>
    </row>
    <row r="7" spans="1:6" x14ac:dyDescent="0.2">
      <c r="A7" s="81"/>
    </row>
    <row r="8" spans="1:6" x14ac:dyDescent="0.2">
      <c r="A8" s="81"/>
    </row>
    <row r="9" spans="1:6" x14ac:dyDescent="0.2">
      <c r="A9" s="81"/>
    </row>
    <row r="10" spans="1:6" x14ac:dyDescent="0.2">
      <c r="A10" s="81"/>
    </row>
    <row r="11" spans="1:6" x14ac:dyDescent="0.2">
      <c r="A11" s="81"/>
    </row>
    <row r="12" spans="1:6" x14ac:dyDescent="0.2">
      <c r="A12" s="81"/>
    </row>
    <row r="13" spans="1:6" x14ac:dyDescent="0.2">
      <c r="A13" s="81"/>
    </row>
    <row r="14" spans="1:6" x14ac:dyDescent="0.2">
      <c r="A14" s="81"/>
    </row>
    <row r="15" spans="1:6" x14ac:dyDescent="0.2">
      <c r="A15" s="81"/>
    </row>
  </sheetData>
  <pageMargins left="0.7" right="0.7" top="0.75" bottom="0.75" header="0.3" footer="0.3"/>
  <pageSetup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1. General Information</vt:lpstr>
      <vt:lpstr>2. Rate Summary</vt:lpstr>
      <vt:lpstr>3. Service Fee Worksheet</vt:lpstr>
      <vt:lpstr>4. Usage</vt:lpstr>
      <vt:lpstr>5. Capital Equipment List</vt:lpstr>
      <vt:lpstr>6. Pass-Through Costs</vt:lpstr>
      <vt:lpstr>'4. Usage'!Print_Titles</vt:lpstr>
      <vt:lpstr>'5. Capital Equipment List'!Print_Titles</vt:lpstr>
      <vt:lpstr>'6. Pass-Through Costs'!Print_Titles</vt:lpstr>
    </vt:vector>
  </TitlesOfParts>
  <Company>Vanderbilt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dc:creator>
  <cp:lastModifiedBy>Clements, Jorge W</cp:lastModifiedBy>
  <cp:lastPrinted>2017-03-09T00:37:38Z</cp:lastPrinted>
  <dcterms:created xsi:type="dcterms:W3CDTF">2006-03-16T22:30:36Z</dcterms:created>
  <dcterms:modified xsi:type="dcterms:W3CDTF">2019-08-16T16:34:56Z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